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MACH\PRACOVNÍ\AKADEMIE VĚD\AV REKONSTRUKCE STŘECH A\ROZPOČET FINAL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5008 5008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'5008 5008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'5008 5008 Pol'!$A$1:$X$108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98" i="12"/>
  <c r="G8" i="12"/>
  <c r="K8" i="12"/>
  <c r="V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G10" i="12"/>
  <c r="K10" i="12"/>
  <c r="O10" i="12"/>
  <c r="G11" i="12"/>
  <c r="I11" i="12"/>
  <c r="I10" i="12" s="1"/>
  <c r="K11" i="12"/>
  <c r="M11" i="12"/>
  <c r="M10" i="12" s="1"/>
  <c r="O11" i="12"/>
  <c r="Q11" i="12"/>
  <c r="Q10" i="12" s="1"/>
  <c r="V11" i="12"/>
  <c r="V10" i="12" s="1"/>
  <c r="K12" i="12"/>
  <c r="G13" i="12"/>
  <c r="I13" i="12"/>
  <c r="I12" i="12" s="1"/>
  <c r="K13" i="12"/>
  <c r="M13" i="12"/>
  <c r="M12" i="12" s="1"/>
  <c r="O13" i="12"/>
  <c r="Q13" i="12"/>
  <c r="Q12" i="12" s="1"/>
  <c r="V13" i="12"/>
  <c r="G14" i="12"/>
  <c r="M14" i="12" s="1"/>
  <c r="I14" i="12"/>
  <c r="K14" i="12"/>
  <c r="O14" i="12"/>
  <c r="O12" i="12" s="1"/>
  <c r="Q14" i="12"/>
  <c r="V14" i="12"/>
  <c r="V12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K20" i="12"/>
  <c r="G21" i="12"/>
  <c r="I21" i="12"/>
  <c r="I20" i="12" s="1"/>
  <c r="K21" i="12"/>
  <c r="M21" i="12"/>
  <c r="M20" i="12" s="1"/>
  <c r="O21" i="12"/>
  <c r="Q21" i="12"/>
  <c r="Q20" i="12" s="1"/>
  <c r="V21" i="12"/>
  <c r="G22" i="12"/>
  <c r="M22" i="12" s="1"/>
  <c r="I22" i="12"/>
  <c r="K22" i="12"/>
  <c r="O22" i="12"/>
  <c r="O20" i="12" s="1"/>
  <c r="Q22" i="12"/>
  <c r="V22" i="12"/>
  <c r="V20" i="12" s="1"/>
  <c r="G23" i="12"/>
  <c r="I23" i="12"/>
  <c r="K23" i="12"/>
  <c r="M23" i="12"/>
  <c r="O23" i="12"/>
  <c r="Q23" i="12"/>
  <c r="V23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7" i="12"/>
  <c r="I27" i="12"/>
  <c r="I26" i="12" s="1"/>
  <c r="K27" i="12"/>
  <c r="M27" i="12"/>
  <c r="O27" i="12"/>
  <c r="Q27" i="12"/>
  <c r="Q26" i="12" s="1"/>
  <c r="V27" i="12"/>
  <c r="G28" i="12"/>
  <c r="M28" i="12" s="1"/>
  <c r="I28" i="12"/>
  <c r="K28" i="12"/>
  <c r="K26" i="12" s="1"/>
  <c r="O28" i="12"/>
  <c r="O26" i="12" s="1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V26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O46" i="12"/>
  <c r="G47" i="12"/>
  <c r="I47" i="12"/>
  <c r="I46" i="12" s="1"/>
  <c r="K47" i="12"/>
  <c r="M47" i="12"/>
  <c r="O47" i="12"/>
  <c r="Q47" i="12"/>
  <c r="Q46" i="12" s="1"/>
  <c r="V47" i="12"/>
  <c r="G48" i="12"/>
  <c r="G46" i="12" s="1"/>
  <c r="I48" i="12"/>
  <c r="K48" i="12"/>
  <c r="O48" i="12"/>
  <c r="Q48" i="12"/>
  <c r="V48" i="12"/>
  <c r="V46" i="12" s="1"/>
  <c r="G49" i="12"/>
  <c r="I49" i="12"/>
  <c r="K49" i="12"/>
  <c r="M49" i="12"/>
  <c r="O49" i="12"/>
  <c r="Q49" i="12"/>
  <c r="V49" i="12"/>
  <c r="G50" i="12"/>
  <c r="M50" i="12" s="1"/>
  <c r="I50" i="12"/>
  <c r="K50" i="12"/>
  <c r="K46" i="12" s="1"/>
  <c r="O50" i="12"/>
  <c r="Q50" i="12"/>
  <c r="V50" i="12"/>
  <c r="G51" i="12"/>
  <c r="I51" i="12"/>
  <c r="K51" i="12"/>
  <c r="M51" i="12"/>
  <c r="O51" i="12"/>
  <c r="Q51" i="12"/>
  <c r="V51" i="12"/>
  <c r="G53" i="12"/>
  <c r="I53" i="12"/>
  <c r="I52" i="12" s="1"/>
  <c r="K53" i="12"/>
  <c r="M53" i="12"/>
  <c r="O53" i="12"/>
  <c r="Q53" i="12"/>
  <c r="Q52" i="12" s="1"/>
  <c r="V53" i="12"/>
  <c r="G54" i="12"/>
  <c r="M54" i="12" s="1"/>
  <c r="I54" i="12"/>
  <c r="K54" i="12"/>
  <c r="O54" i="12"/>
  <c r="O52" i="12" s="1"/>
  <c r="Q54" i="12"/>
  <c r="V54" i="12"/>
  <c r="V52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K52" i="12" s="1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I65" i="12" s="1"/>
  <c r="K66" i="12"/>
  <c r="K65" i="12" s="1"/>
  <c r="O66" i="12"/>
  <c r="O65" i="12" s="1"/>
  <c r="Q66" i="12"/>
  <c r="V66" i="12"/>
  <c r="V65" i="12" s="1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Q65" i="12" s="1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O82" i="12"/>
  <c r="V82" i="12"/>
  <c r="G83" i="12"/>
  <c r="I83" i="12"/>
  <c r="I82" i="12" s="1"/>
  <c r="K83" i="12"/>
  <c r="K82" i="12" s="1"/>
  <c r="M83" i="12"/>
  <c r="M82" i="12" s="1"/>
  <c r="O83" i="12"/>
  <c r="Q83" i="12"/>
  <c r="Q82" i="12" s="1"/>
  <c r="V83" i="12"/>
  <c r="G84" i="12"/>
  <c r="K84" i="12"/>
  <c r="M84" i="12"/>
  <c r="V84" i="12"/>
  <c r="G85" i="12"/>
  <c r="I85" i="12"/>
  <c r="I84" i="12" s="1"/>
  <c r="K85" i="12"/>
  <c r="M85" i="12"/>
  <c r="O85" i="12"/>
  <c r="O84" i="12" s="1"/>
  <c r="Q85" i="12"/>
  <c r="Q84" i="12" s="1"/>
  <c r="V85" i="12"/>
  <c r="G87" i="12"/>
  <c r="I87" i="12"/>
  <c r="I86" i="12" s="1"/>
  <c r="K87" i="12"/>
  <c r="M87" i="12"/>
  <c r="O87" i="12"/>
  <c r="Q87" i="12"/>
  <c r="V87" i="12"/>
  <c r="V86" i="12" s="1"/>
  <c r="G88" i="12"/>
  <c r="M88" i="12" s="1"/>
  <c r="I88" i="12"/>
  <c r="K88" i="12"/>
  <c r="O88" i="12"/>
  <c r="Q88" i="12"/>
  <c r="V88" i="12"/>
  <c r="G89" i="12"/>
  <c r="AF98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K86" i="12" s="1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O86" i="12" s="1"/>
  <c r="Q93" i="12"/>
  <c r="V93" i="12"/>
  <c r="G94" i="12"/>
  <c r="M94" i="12" s="1"/>
  <c r="I94" i="12"/>
  <c r="K94" i="12"/>
  <c r="O94" i="12"/>
  <c r="Q94" i="12"/>
  <c r="Q86" i="12" s="1"/>
  <c r="V94" i="12"/>
  <c r="G95" i="12"/>
  <c r="Q95" i="12"/>
  <c r="V95" i="12"/>
  <c r="G96" i="12"/>
  <c r="M96" i="12" s="1"/>
  <c r="M95" i="12" s="1"/>
  <c r="I96" i="12"/>
  <c r="I95" i="12" s="1"/>
  <c r="K96" i="12"/>
  <c r="K95" i="12" s="1"/>
  <c r="O96" i="12"/>
  <c r="O95" i="12" s="1"/>
  <c r="Q96" i="12"/>
  <c r="V96" i="12"/>
  <c r="AE98" i="12"/>
  <c r="I20" i="1"/>
  <c r="I19" i="1"/>
  <c r="I18" i="1"/>
  <c r="I17" i="1"/>
  <c r="I16" i="1"/>
  <c r="I62" i="1"/>
  <c r="J61" i="1" s="1"/>
  <c r="F42" i="1"/>
  <c r="G23" i="1" s="1"/>
  <c r="G42" i="1"/>
  <c r="G25" i="1" s="1"/>
  <c r="A25" i="1" s="1"/>
  <c r="H41" i="1"/>
  <c r="I41" i="1" s="1"/>
  <c r="J54" i="1" l="1"/>
  <c r="J51" i="1"/>
  <c r="J55" i="1"/>
  <c r="J56" i="1"/>
  <c r="J60" i="1"/>
  <c r="J50" i="1"/>
  <c r="J58" i="1"/>
  <c r="J59" i="1"/>
  <c r="J52" i="1"/>
  <c r="J49" i="1"/>
  <c r="J53" i="1"/>
  <c r="J57" i="1"/>
  <c r="H40" i="1"/>
  <c r="I40" i="1" s="1"/>
  <c r="A26" i="1"/>
  <c r="G26" i="1"/>
  <c r="H39" i="1"/>
  <c r="A23" i="1"/>
  <c r="I39" i="1"/>
  <c r="I42" i="1" s="1"/>
  <c r="J39" i="1" s="1"/>
  <c r="J42" i="1" s="1"/>
  <c r="H42" i="1"/>
  <c r="G28" i="1"/>
  <c r="M26" i="12"/>
  <c r="M52" i="12"/>
  <c r="M65" i="12"/>
  <c r="M46" i="12"/>
  <c r="G65" i="12"/>
  <c r="G26" i="12"/>
  <c r="G52" i="12"/>
  <c r="G12" i="12"/>
  <c r="M48" i="12"/>
  <c r="M89" i="12"/>
  <c r="M86" i="12" s="1"/>
  <c r="G86" i="12"/>
  <c r="I21" i="1"/>
  <c r="J28" i="1"/>
  <c r="J26" i="1"/>
  <c r="G38" i="1"/>
  <c r="F38" i="1"/>
  <c r="J23" i="1"/>
  <c r="J24" i="1"/>
  <c r="J25" i="1"/>
  <c r="J27" i="1"/>
  <c r="E24" i="1"/>
  <c r="E26" i="1"/>
  <c r="J62" i="1" l="1"/>
  <c r="J40" i="1"/>
  <c r="J41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Jirka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<sst xmlns="http://schemas.openxmlformats.org/spreadsheetml/2006/main" count="747" uniqueCount="288">
  <si>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</si>
  <si>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</si>
  <si>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</si>
  <si>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</si>
  <si>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</si>
  <si>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</si>
  <si>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</si>
  <si>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</si>
  <si>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</si>
  <si>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</si>
  <si>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</si>
  <si>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</si>
  <si>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</si>
  <si>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</si>
  <si>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</si>
  <si>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</si>
  <si>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</si>
  <si>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</si>
  <si>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</si>
  <si>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</si>
  <si>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</si>
  <si>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</si>
  <si>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</si>
  <si>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</si>
  <si>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</si>
  <si>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</si>
  <si>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</si>
  <si>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</si>
  <si>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</si>
  <si>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</si>
  <si>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</si>
  <si>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</si>
  <si>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</si>
  <si>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</si>
  <si>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</si>
  <si>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</si>
  <si>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</si>
  <si>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</si>
  <si>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</si>
  <si>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5008</t>
  </si>
  <si>
    <t>Královopolská 2590/135,Brno, Biofyzikální ústav AV ČR, v.v.i.</t>
  </si>
  <si>
    <t>rekonstrukce střech hlavní budovy A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</si>
  <si>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</si>
  <si>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</si>
  <si>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</si>
  <si>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</si>
  <si>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</si>
  <si>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</si>
  <si>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</si>
  <si>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</si>
  <si>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</si>
  <si>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</si>
  <si>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</si>
  <si>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</si>
  <si>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</si>
  <si>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</si>
  <si>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</si>
  <si>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</si>
  <si>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</si>
  <si>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</si>
  <si>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</si>
  <si>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</si>
  <si>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</si>
  <si>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</si>
  <si>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</si>
  <si>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</si>
  <si>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</si>
  <si>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</si>
  <si>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</si>
  <si>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</si>
  <si>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</si>
  <si>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</si>
  <si>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</si>
  <si>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</si>
  <si>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</si>
  <si>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</si>
  <si>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</si>
  <si>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</si>
  <si>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</si>
  <si>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</si>
  <si>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</si>
  <si>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</si>
  <si>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</si>
  <si>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</si>
  <si>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</si>
  <si>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</si>
  <si>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</si>
  <si>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</si>
  <si>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</si>
  <si>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</si>
  <si>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</si>
  <si>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</si>
  <si>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</si>
  <si>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</si>
  <si>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</si>
  <si>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</si>
  <si>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</si>
  <si>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</si>
  <si>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</si>
  <si>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</si>
  <si>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</si>
  <si>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</si>
  <si>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</si>
  <si>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602013111RT7</t>
  </si>
  <si>
    <t>Omítka jádrová MV 2 ručně tloušťka vrstvy 25 mm</t>
  </si>
  <si>
    <t>m2</t>
  </si>
  <si>
    <t>RTS 20/ II</t>
  </si>
  <si>
    <t>Práce</t>
  </si>
  <si>
    <t>POL1_</t>
  </si>
  <si>
    <t>632413150RT6</t>
  </si>
  <si>
    <t>Potěr ruční zpracování, tl. 50 mm BN-30 rychletuhnoucí, 30 MPa</t>
  </si>
  <si>
    <t>941941042R00</t>
  </si>
  <si>
    <t>Montáž lešení leh.řad.s podlahami,š.1,2 m, H 30 m</t>
  </si>
  <si>
    <t>941941292R00</t>
  </si>
  <si>
    <t>Příplatek za každý měsíc použití lešení k pol.1042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</si>
  <si>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</si>
  <si>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</si>
  <si>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</si>
  <si>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</si>
  <si>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</si>
  <si>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</si>
  <si>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</si>
  <si>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</si>
  <si>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949941101R00</t>
  </si>
  <si>
    <t>Výsuvná šplhací plošina, motorický zdvih, H 80 m</t>
  </si>
  <si>
    <t>den</t>
  </si>
  <si>
    <t>952901411R00</t>
  </si>
  <si>
    <t>Vyčištění střešního prostoru NS1</t>
  </si>
  <si>
    <t>952903111R00</t>
  </si>
  <si>
    <t>Odstranění prachu z trámů NS1</t>
  </si>
  <si>
    <t>952901114R00</t>
  </si>
  <si>
    <t>Vyčištění budov o výšce podlaží nad 4 m</t>
  </si>
  <si>
    <t>999281111R00</t>
  </si>
  <si>
    <t>Přesun hmot pro opravy a údržbu do výšky 25 m</t>
  </si>
  <si>
    <t>t</t>
  </si>
  <si>
    <t>Přesun hmot</t>
  </si>
  <si>
    <t>POL7_</t>
  </si>
  <si>
    <t>712229114R00</t>
  </si>
  <si>
    <t>Příplatek - ztížení práce ve žlabu</t>
  </si>
  <si>
    <t>m</t>
  </si>
  <si>
    <t>Indiv</t>
  </si>
  <si>
    <t>712300832R00</t>
  </si>
  <si>
    <t>Odstranění povlakové krytiny střech do 10° 2vrstvé demont živice žlabu a atik</t>
  </si>
  <si>
    <t>712311101RZ1</t>
  </si>
  <si>
    <t>Povlaková krytina střech do 10°, za studena ALP 1 x nátěr - včetně dodávky ALP</t>
  </si>
  <si>
    <t>712341559RV1</t>
  </si>
  <si>
    <t>Povlaková krytina střech do 10°, NAIP přitavením 1 vrstva - včetně dodávky modifikovaného asfalt pásu</t>
  </si>
  <si>
    <t>712378003R00</t>
  </si>
  <si>
    <t>Atiková okapnice VIPLANYL RŠ 250 mm 1/K, 2/K</t>
  </si>
  <si>
    <t>712378005R00</t>
  </si>
  <si>
    <t>Stěnová lišta vyhnutá VIPLANYL RŠ 70 mm</t>
  </si>
  <si>
    <t>712378006R00</t>
  </si>
  <si>
    <t>Rohová lišta vnější VIPLANYL RŠ 100 mm</t>
  </si>
  <si>
    <t>712378007R00</t>
  </si>
  <si>
    <t>Rohová lišta vnitřní VIPLANYL RŠ 100 mm</t>
  </si>
  <si>
    <t>712378101RT2</t>
  </si>
  <si>
    <t>Komínek odvětrání kanalizace s manžetou z PVC pro DN 75 mm</t>
  </si>
  <si>
    <t>kus</t>
  </si>
  <si>
    <t>712378101RT4</t>
  </si>
  <si>
    <t>Komínek odvětrání kanalizace s manžetou z PVC pro DN 125 mm</t>
  </si>
  <si>
    <t>712378103RT4</t>
  </si>
  <si>
    <t>Atiková propust s mřížkou a manžetou z PVC DN 125 mm</t>
  </si>
  <si>
    <t>712378110R00</t>
  </si>
  <si>
    <t>Vnitřní rohová tvarovka</t>
  </si>
  <si>
    <t>712378111R00</t>
  </si>
  <si>
    <t>Vnější rohová tvarovka</t>
  </si>
  <si>
    <t>712391171R00</t>
  </si>
  <si>
    <t>Povlaková krytina střech do 10°, podklad. textilie</t>
  </si>
  <si>
    <t>712472101R00</t>
  </si>
  <si>
    <t>Mont.povlakové krytiny střech do 30°fólií kotvením</t>
  </si>
  <si>
    <t>28322137R</t>
  </si>
  <si>
    <t>Fólie hydroizolační střešní mPVC tl.1,5 s polyesterovou vložkou plocha x1,15</t>
  </si>
  <si>
    <t>SPCM</t>
  </si>
  <si>
    <t>Specifikace</t>
  </si>
  <si>
    <t>POL3_</t>
  </si>
  <si>
    <t>28375972R</t>
  </si>
  <si>
    <t xml:space="preserve">Deska spádová EPS 150 </t>
  </si>
  <si>
    <t>m3</t>
  </si>
  <si>
    <t>69366198R</t>
  </si>
  <si>
    <t>Geotextilie 300 g/m2 š. 200cm 100% PP</t>
  </si>
  <si>
    <t>998712203R00</t>
  </si>
  <si>
    <t>Přesun hmot pro povlakové krytiny, výšky do 24 m</t>
  </si>
  <si>
    <t>713111125R00</t>
  </si>
  <si>
    <t>Izolace tepelné stropů rovných, lepením</t>
  </si>
  <si>
    <t>713111130RV7</t>
  </si>
  <si>
    <t>Izolace tepelné stropů, vložená  2 vrstvy - včetně dodávky plsti Orsik 120+140 mm</t>
  </si>
  <si>
    <t>765799311RL3</t>
  </si>
  <si>
    <t>Montáž fólie se slepením spojů podstřešní difúzní fólie kontaktní</t>
  </si>
  <si>
    <t>283754621R</t>
  </si>
  <si>
    <t>Deska polystyrenová XPS Austrotherm TOP P GK 50 mm</t>
  </si>
  <si>
    <t>998713203R00</t>
  </si>
  <si>
    <t>Přesun hmot pro izolace tepelné, výšky do 24 m</t>
  </si>
  <si>
    <t>762332110RT5</t>
  </si>
  <si>
    <t>Montáž vázaných krovů pravidelných do 120 cm2 včetně dodávky řeziva, hranoly 6/20</t>
  </si>
  <si>
    <t>POL1_7</t>
  </si>
  <si>
    <t>762331911R00</t>
  </si>
  <si>
    <t>Vyřezání části střešní vazby do 120 cm2,do dl.3 m</t>
  </si>
  <si>
    <t>762341210RT2</t>
  </si>
  <si>
    <t>Montáž bednění střech rovných, prkna hrubá na sraz včetně dodávky prken tloušťky 24 mm</t>
  </si>
  <si>
    <t>762341410RT3</t>
  </si>
  <si>
    <t>Montáž bednění střešních žlabů včetně dodávky řeziva, OSB tl. 22 mm</t>
  </si>
  <si>
    <t>762441113RT2</t>
  </si>
  <si>
    <t>Montáž obložení atiky,OSB desky,1vrst.,hmoždinkami včetně dodávky desky OSB ECO 3 N tl. 22 mm</t>
  </si>
  <si>
    <t>763611121RT6</t>
  </si>
  <si>
    <t>M.bednění střech z desek do tl.18 mm,sraz,sponky vč. dodávky desky OSB 3N tl. 18 mm</t>
  </si>
  <si>
    <t>762084211R00</t>
  </si>
  <si>
    <t>Příplatek pro bednění a laťování ve výšce 4 - 12 m</t>
  </si>
  <si>
    <t>762088113R00</t>
  </si>
  <si>
    <t>Zakrývání provizorní plachtou 12x15m,vč.odstranění</t>
  </si>
  <si>
    <t>762341811R00</t>
  </si>
  <si>
    <t>Demontáž bednění střech rovných z prken hrubých</t>
  </si>
  <si>
    <t>762395000R00</t>
  </si>
  <si>
    <t>Spojovací a ochranné prostředky pro střechy</t>
  </si>
  <si>
    <t>783782205R00</t>
  </si>
  <si>
    <t xml:space="preserve">Nátěr tesařských konstrukcí </t>
  </si>
  <si>
    <t>998762203R00</t>
  </si>
  <si>
    <t>Přesun hmot pro tesařské konstrukce, výšky do 24 m</t>
  </si>
  <si>
    <t>764321240R00</t>
  </si>
  <si>
    <t>Oplechování Pz říms pod nadříms. žlabem, rš 800 mm  3/K</t>
  </si>
  <si>
    <t>764321250R00</t>
  </si>
  <si>
    <t>Oplechování Pz říms pod nadříms. žlabem, rš 900 mm 5/K</t>
  </si>
  <si>
    <t>764321260R00</t>
  </si>
  <si>
    <t>Oplechování Pz říms pod nadříms. žlabem, rš 1300mm 4K</t>
  </si>
  <si>
    <t>764394230R00</t>
  </si>
  <si>
    <t>Podkladní pás z Pz plechu rš 250 mm</t>
  </si>
  <si>
    <t>764312822R00</t>
  </si>
  <si>
    <t>Demont. krytiny, tab.2 x 0,67 m, nad 25 m2, do 30°</t>
  </si>
  <si>
    <t>764321840R00</t>
  </si>
  <si>
    <t>Demontáž oplechování říms, rš 800 mm, do 30° + 900mm</t>
  </si>
  <si>
    <t>764321860R00</t>
  </si>
  <si>
    <t>Demontáž oplechování říms, rš 1300 mm, do 30°</t>
  </si>
  <si>
    <t>764353850R00</t>
  </si>
  <si>
    <t>Demontáž žlabů nadříms. v lůžku, rš 600 mm, do 30°</t>
  </si>
  <si>
    <t>764456953R00</t>
  </si>
  <si>
    <t>kolena,výtoková kruhová Pz,D 120 mm</t>
  </si>
  <si>
    <t>764345831R00</t>
  </si>
  <si>
    <t>Demontáž ventilačních nástavců D do 150 mm, do 30°</t>
  </si>
  <si>
    <t>764430840R00</t>
  </si>
  <si>
    <t>Demontáž oplechování zdí,rš od 330 do 500 mm</t>
  </si>
  <si>
    <t>764454203R00</t>
  </si>
  <si>
    <t>Odpadní trouby z Pz plechu, kruhové, D 120 mm 6/K</t>
  </si>
  <si>
    <t>764454802R00</t>
  </si>
  <si>
    <t>Demontáž odpadních trub kruhových,D 120 mm 6/K</t>
  </si>
  <si>
    <t>764456943R00</t>
  </si>
  <si>
    <t>kolena horní dvojitá Pz,ze 6 dílů,D 120 mm</t>
  </si>
  <si>
    <t>998764203R00</t>
  </si>
  <si>
    <t>Přesun hmot pro klempířské konstr., výšky do 24 m</t>
  </si>
  <si>
    <t>001</t>
  </si>
  <si>
    <t>Příplatek za plechy RAL 9006</t>
  </si>
  <si>
    <t>kpl</t>
  </si>
  <si>
    <t>Vlastní</t>
  </si>
  <si>
    <t>VRN</t>
  </si>
  <si>
    <t>POL99_8</t>
  </si>
  <si>
    <t>0001</t>
  </si>
  <si>
    <t>Bodový světlík ovevíravý, 60 x 60cm vč. demontáže stávajícího 1/Z</t>
  </si>
  <si>
    <t>210200020RAB</t>
  </si>
  <si>
    <t>Hromosvod pro administrativní budovy</t>
  </si>
  <si>
    <t>kompl</t>
  </si>
  <si>
    <t>Agregovaná položka</t>
  </si>
  <si>
    <t>POL2_9</t>
  </si>
  <si>
    <t>979990121R00</t>
  </si>
  <si>
    <t>Poplatek za skládku suti - asfaltové pásy</t>
  </si>
  <si>
    <t>Přesun suti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</si>
  <si>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</si>
  <si>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</si>
  <si>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</si>
  <si>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</si>
  <si>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</si>
  <si>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</si>
  <si>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</si>
  <si>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</si>
  <si>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</si>
  <si>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</si>
  <si>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</si>
  <si>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979088212R00</t>
  </si>
  <si>
    <t>Nakládání suti na dopr.prostředky-zvlášt.zakl.obj.</t>
  </si>
  <si>
    <t>979999999R00</t>
  </si>
  <si>
    <t>Poplatek za skládku 10 % příměsí - DUFONEV Brno</t>
  </si>
  <si>
    <t>005121 R</t>
  </si>
  <si>
    <t>Zařízení staveniště</t>
  </si>
  <si>
    <t>Soubor</t>
  </si>
  <si>
    <t>POL99_2</t>
  </si>
  <si>
    <t>SUM</t>
  </si>
  <si>
    <t>Poznámky uchazeče k zadání</t>
  </si>
  <si>
    <t>POPUZIV</t>
  </si>
  <si>
    <t>END</t>
  </si>
  <si>
    <t>Výkaz výměr</t>
  </si>
  <si>
    <t>Vypracoval:Ing Jiří Mach, IČ: 15192997, Údolní 226/87, 602 00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</si>
</sst>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Q14" sqref="Q1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23" t="s">
        <v>286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5">
      <c r="A2" s="2"/>
      <c r="B2" s="77" t="s">
        <v>22</v>
      </c>
      <c r="C2" s="78"/>
      <c r="D2" s="79" t="s">
        <v>39</v>
      </c>
      <c r="E2" s="229" t="s">
        <v>40</v>
      </c>
      <c r="F2" s="230"/>
      <c r="G2" s="230"/>
      <c r="H2" s="230"/>
      <c r="I2" s="230"/>
      <c r="J2" s="231"/>
      <c r="O2" s="1"/>
    </row>
    <row r="3" spans="1:15" ht="27" customHeight="1" x14ac:dyDescent="0.25">
      <c r="A3" s="2"/>
      <c r="B3" s="80" t="s">
        <v>42</v>
      </c>
      <c r="C3" s="78"/>
      <c r="D3" s="81" t="s">
        <v>39</v>
      </c>
      <c r="E3" s="232" t="s">
        <v>41</v>
      </c>
      <c r="F3" s="233"/>
      <c r="G3" s="233"/>
      <c r="H3" s="233"/>
      <c r="I3" s="233"/>
      <c r="J3" s="234"/>
    </row>
    <row r="4" spans="1:15" ht="23.25" customHeight="1" x14ac:dyDescent="0.25">
      <c r="A4" s="76">
        <v>1054</v>
      </c>
      <c r="B4" s="82" t="s">
        <v>43</v>
      </c>
      <c r="C4" s="83"/>
      <c r="D4" s="84" t="s">
        <v>39</v>
      </c>
      <c r="E4" s="212" t="s">
        <v>40</v>
      </c>
      <c r="F4" s="213"/>
      <c r="G4" s="213"/>
      <c r="H4" s="213"/>
      <c r="I4" s="213"/>
      <c r="J4" s="214"/>
    </row>
    <row r="5" spans="1:15" ht="24" customHeight="1" x14ac:dyDescent="0.25">
      <c r="A5" s="2"/>
      <c r="B5" s="31" t="s">
        <v>21</v>
      </c>
      <c r="D5" s="217"/>
      <c r="E5" s="218"/>
      <c r="F5" s="218"/>
      <c r="G5" s="218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6"/>
      <c r="E11" s="236"/>
      <c r="F11" s="236"/>
      <c r="G11" s="236"/>
      <c r="H11" s="18" t="s">
        <v>38</v>
      </c>
      <c r="I11" s="86"/>
      <c r="J11" s="8"/>
    </row>
    <row r="12" spans="1:15" ht="15.75" customHeight="1" x14ac:dyDescent="0.25">
      <c r="A12" s="2"/>
      <c r="B12" s="28"/>
      <c r="C12" s="55"/>
      <c r="D12" s="211"/>
      <c r="E12" s="211"/>
      <c r="F12" s="211"/>
      <c r="G12" s="211"/>
      <c r="H12" s="18" t="s">
        <v>34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5">
      <c r="A14" s="2"/>
      <c r="B14" s="43" t="s">
        <v>287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5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SUMIF(F49:F61,A16,I49:I61)+SUMIF(F49:F61,"PSU",I49:I61)</f>
        <v>0</v>
      </c>
      <c r="J16" s="202"/>
    </row>
    <row r="17" spans="1:10" ht="23.25" customHeight="1" x14ac:dyDescent="0.25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SUMIF(F49:F61,A17,I49:I61)</f>
        <v>0</v>
      </c>
      <c r="J17" s="202"/>
    </row>
    <row r="18" spans="1:10" ht="23.25" customHeight="1" x14ac:dyDescent="0.25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SUMIF(F49:F61,A18,I49:I61)</f>
        <v>0</v>
      </c>
      <c r="J18" s="202"/>
    </row>
    <row r="19" spans="1:10" ht="23.25" customHeight="1" x14ac:dyDescent="0.25">
      <c r="A19" s="139" t="s">
        <v>74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SUMIF(F49:F61,A19,I49:I61)</f>
        <v>0</v>
      </c>
      <c r="J19" s="202"/>
    </row>
    <row r="20" spans="1:10" ht="23.25" customHeight="1" x14ac:dyDescent="0.25">
      <c r="A20" s="139" t="s">
        <v>75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SUMIF(F49:F61,A20,I49:I61)</f>
        <v>0</v>
      </c>
      <c r="J20" s="202"/>
    </row>
    <row r="21" spans="1:10" ht="23.25" customHeight="1" x14ac:dyDescent="0.25">
      <c r="A21" s="2"/>
      <c r="B21" s="48" t="s">
        <v>29</v>
      </c>
      <c r="C21" s="64"/>
      <c r="D21" s="65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A25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23</v>
      </c>
      <c r="C28" s="114"/>
      <c r="D28" s="114"/>
      <c r="E28" s="115"/>
      <c r="F28" s="116"/>
      <c r="G28" s="206">
        <f>ZakladDPHSniVypocet+ZakladDPHZaklVypocet</f>
        <v>0</v>
      </c>
      <c r="H28" s="206"/>
      <c r="I28" s="206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5">
        <f>A27</f>
        <v>0</v>
      </c>
      <c r="H29" s="205"/>
      <c r="I29" s="205"/>
      <c r="J29" s="120" t="s">
        <v>46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5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44</v>
      </c>
      <c r="C39" s="190"/>
      <c r="D39" s="190"/>
      <c r="E39" s="190"/>
      <c r="F39" s="100">
        <f>'5008 5008 Pol'!AE98</f>
        <v>0</v>
      </c>
      <c r="G39" s="101">
        <f>'5008 5008 Pol'!AF98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39</v>
      </c>
      <c r="C40" s="191" t="s">
        <v>41</v>
      </c>
      <c r="D40" s="191"/>
      <c r="E40" s="191"/>
      <c r="F40" s="105">
        <f>'5008 5008 Pol'!AE98</f>
        <v>0</v>
      </c>
      <c r="G40" s="106">
        <f>'5008 5008 Pol'!AF98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39</v>
      </c>
      <c r="C41" s="190" t="s">
        <v>40</v>
      </c>
      <c r="D41" s="190"/>
      <c r="E41" s="190"/>
      <c r="F41" s="109">
        <f>'5008 5008 Pol'!AE98</f>
        <v>0</v>
      </c>
      <c r="G41" s="102">
        <f>'5008 5008 Pol'!AF98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92" t="s">
        <v>45</v>
      </c>
      <c r="C42" s="193"/>
      <c r="D42" s="193"/>
      <c r="E42" s="19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47</v>
      </c>
    </row>
    <row r="48" spans="1:10" ht="25.5" customHeight="1" x14ac:dyDescent="0.25">
      <c r="A48" s="123"/>
      <c r="B48" s="126" t="s">
        <v>17</v>
      </c>
      <c r="C48" s="126" t="s">
        <v>5</v>
      </c>
      <c r="D48" s="127"/>
      <c r="E48" s="127"/>
      <c r="F48" s="128" t="s">
        <v>48</v>
      </c>
      <c r="G48" s="128"/>
      <c r="H48" s="128"/>
      <c r="I48" s="128" t="s">
        <v>29</v>
      </c>
      <c r="J48" s="128" t="s">
        <v>0</v>
      </c>
    </row>
    <row r="49" spans="1:10" ht="36.75" customHeight="1" x14ac:dyDescent="0.25">
      <c r="A49" s="124"/>
      <c r="B49" s="129" t="s">
        <v>49</v>
      </c>
      <c r="C49" s="188" t="s">
        <v>50</v>
      </c>
      <c r="D49" s="189"/>
      <c r="E49" s="189"/>
      <c r="F49" s="135" t="s">
        <v>24</v>
      </c>
      <c r="G49" s="136"/>
      <c r="H49" s="136"/>
      <c r="I49" s="136">
        <f>'5008 5008 Pol'!G8</f>
        <v>0</v>
      </c>
      <c r="J49" s="133" t="str">
        <f>IF(I62=0,"",I49/I62*100)</f>
        <v/>
      </c>
    </row>
    <row r="50" spans="1:10" ht="36.75" customHeight="1" x14ac:dyDescent="0.25">
      <c r="A50" s="124"/>
      <c r="B50" s="129" t="s">
        <v>51</v>
      </c>
      <c r="C50" s="188" t="s">
        <v>52</v>
      </c>
      <c r="D50" s="189"/>
      <c r="E50" s="189"/>
      <c r="F50" s="135" t="s">
        <v>24</v>
      </c>
      <c r="G50" s="136"/>
      <c r="H50" s="136"/>
      <c r="I50" s="136">
        <f>'5008 5008 Pol'!G10</f>
        <v>0</v>
      </c>
      <c r="J50" s="133" t="str">
        <f>IF(I62=0,"",I50/I62*100)</f>
        <v/>
      </c>
    </row>
    <row r="51" spans="1:10" ht="36.75" customHeight="1" x14ac:dyDescent="0.25">
      <c r="A51" s="124"/>
      <c r="B51" s="129" t="s">
        <v>53</v>
      </c>
      <c r="C51" s="188" t="s">
        <v>54</v>
      </c>
      <c r="D51" s="189"/>
      <c r="E51" s="189"/>
      <c r="F51" s="135" t="s">
        <v>24</v>
      </c>
      <c r="G51" s="136"/>
      <c r="H51" s="136"/>
      <c r="I51" s="136">
        <f>'5008 5008 Pol'!G12</f>
        <v>0</v>
      </c>
      <c r="J51" s="133" t="str">
        <f>IF(I62=0,"",I51/I62*100)</f>
        <v/>
      </c>
    </row>
    <row r="52" spans="1:10" ht="36.75" customHeight="1" x14ac:dyDescent="0.25">
      <c r="A52" s="124"/>
      <c r="B52" s="129" t="s">
        <v>55</v>
      </c>
      <c r="C52" s="188" t="s">
        <v>56</v>
      </c>
      <c r="D52" s="189"/>
      <c r="E52" s="189"/>
      <c r="F52" s="135" t="s">
        <v>24</v>
      </c>
      <c r="G52" s="136"/>
      <c r="H52" s="136"/>
      <c r="I52" s="136">
        <f>'5008 5008 Pol'!G20</f>
        <v>0</v>
      </c>
      <c r="J52" s="133" t="str">
        <f>IF(I62=0,"",I52/I62*100)</f>
        <v/>
      </c>
    </row>
    <row r="53" spans="1:10" ht="36.75" customHeight="1" x14ac:dyDescent="0.25">
      <c r="A53" s="124"/>
      <c r="B53" s="129" t="s">
        <v>57</v>
      </c>
      <c r="C53" s="188" t="s">
        <v>58</v>
      </c>
      <c r="D53" s="189"/>
      <c r="E53" s="189"/>
      <c r="F53" s="135" t="s">
        <v>24</v>
      </c>
      <c r="G53" s="136"/>
      <c r="H53" s="136"/>
      <c r="I53" s="136">
        <f>'5008 5008 Pol'!G24</f>
        <v>0</v>
      </c>
      <c r="J53" s="133" t="str">
        <f>IF(I62=0,"",I53/I62*100)</f>
        <v/>
      </c>
    </row>
    <row r="54" spans="1:10" ht="36.75" customHeight="1" x14ac:dyDescent="0.25">
      <c r="A54" s="124"/>
      <c r="B54" s="129" t="s">
        <v>59</v>
      </c>
      <c r="C54" s="188" t="s">
        <v>60</v>
      </c>
      <c r="D54" s="189"/>
      <c r="E54" s="189"/>
      <c r="F54" s="135" t="s">
        <v>25</v>
      </c>
      <c r="G54" s="136"/>
      <c r="H54" s="136"/>
      <c r="I54" s="136">
        <f>'5008 5008 Pol'!G26</f>
        <v>0</v>
      </c>
      <c r="J54" s="133" t="str">
        <f>IF(I62=0,"",I54/I62*100)</f>
        <v/>
      </c>
    </row>
    <row r="55" spans="1:10" ht="36.75" customHeight="1" x14ac:dyDescent="0.25">
      <c r="A55" s="124"/>
      <c r="B55" s="129" t="s">
        <v>61</v>
      </c>
      <c r="C55" s="188" t="s">
        <v>62</v>
      </c>
      <c r="D55" s="189"/>
      <c r="E55" s="189"/>
      <c r="F55" s="135" t="s">
        <v>25</v>
      </c>
      <c r="G55" s="136"/>
      <c r="H55" s="136"/>
      <c r="I55" s="136">
        <f>'5008 5008 Pol'!G46</f>
        <v>0</v>
      </c>
      <c r="J55" s="133" t="str">
        <f>IF(I62=0,"",I55/I62*100)</f>
        <v/>
      </c>
    </row>
    <row r="56" spans="1:10" ht="36.75" customHeight="1" x14ac:dyDescent="0.25">
      <c r="A56" s="124"/>
      <c r="B56" s="129" t="s">
        <v>63</v>
      </c>
      <c r="C56" s="188" t="s">
        <v>64</v>
      </c>
      <c r="D56" s="189"/>
      <c r="E56" s="189"/>
      <c r="F56" s="135" t="s">
        <v>25</v>
      </c>
      <c r="G56" s="136"/>
      <c r="H56" s="136"/>
      <c r="I56" s="136">
        <f>'5008 5008 Pol'!G52</f>
        <v>0</v>
      </c>
      <c r="J56" s="133" t="str">
        <f>IF(I62=0,"",I56/I62*100)</f>
        <v/>
      </c>
    </row>
    <row r="57" spans="1:10" ht="36.75" customHeight="1" x14ac:dyDescent="0.25">
      <c r="A57" s="124"/>
      <c r="B57" s="129" t="s">
        <v>65</v>
      </c>
      <c r="C57" s="188" t="s">
        <v>66</v>
      </c>
      <c r="D57" s="189"/>
      <c r="E57" s="189"/>
      <c r="F57" s="135" t="s">
        <v>25</v>
      </c>
      <c r="G57" s="136"/>
      <c r="H57" s="136"/>
      <c r="I57" s="136">
        <f>'5008 5008 Pol'!G65</f>
        <v>0</v>
      </c>
      <c r="J57" s="133" t="str">
        <f>IF(I62=0,"",I57/I62*100)</f>
        <v/>
      </c>
    </row>
    <row r="58" spans="1:10" ht="36.75" customHeight="1" x14ac:dyDescent="0.25">
      <c r="A58" s="124"/>
      <c r="B58" s="129" t="s">
        <v>67</v>
      </c>
      <c r="C58" s="188" t="s">
        <v>68</v>
      </c>
      <c r="D58" s="189"/>
      <c r="E58" s="189"/>
      <c r="F58" s="135" t="s">
        <v>25</v>
      </c>
      <c r="G58" s="136"/>
      <c r="H58" s="136"/>
      <c r="I58" s="136">
        <f>'5008 5008 Pol'!G82</f>
        <v>0</v>
      </c>
      <c r="J58" s="133" t="str">
        <f>IF(I62=0,"",I58/I62*100)</f>
        <v/>
      </c>
    </row>
    <row r="59" spans="1:10" ht="36.75" customHeight="1" x14ac:dyDescent="0.25">
      <c r="A59" s="124"/>
      <c r="B59" s="129" t="s">
        <v>69</v>
      </c>
      <c r="C59" s="188" t="s">
        <v>70</v>
      </c>
      <c r="D59" s="189"/>
      <c r="E59" s="189"/>
      <c r="F59" s="135" t="s">
        <v>26</v>
      </c>
      <c r="G59" s="136"/>
      <c r="H59" s="136"/>
      <c r="I59" s="136">
        <f>'5008 5008 Pol'!G84</f>
        <v>0</v>
      </c>
      <c r="J59" s="133" t="str">
        <f>IF(I62=0,"",I59/I62*100)</f>
        <v/>
      </c>
    </row>
    <row r="60" spans="1:10" ht="36.75" customHeight="1" x14ac:dyDescent="0.25">
      <c r="A60" s="124"/>
      <c r="B60" s="129" t="s">
        <v>71</v>
      </c>
      <c r="C60" s="188" t="s">
        <v>72</v>
      </c>
      <c r="D60" s="189"/>
      <c r="E60" s="189"/>
      <c r="F60" s="135" t="s">
        <v>73</v>
      </c>
      <c r="G60" s="136"/>
      <c r="H60" s="136"/>
      <c r="I60" s="136">
        <f>'5008 5008 Pol'!G86</f>
        <v>0</v>
      </c>
      <c r="J60" s="133" t="str">
        <f>IF(I62=0,"",I60/I62*100)</f>
        <v/>
      </c>
    </row>
    <row r="61" spans="1:10" ht="36.75" customHeight="1" x14ac:dyDescent="0.25">
      <c r="A61" s="124"/>
      <c r="B61" s="129" t="s">
        <v>74</v>
      </c>
      <c r="C61" s="188" t="s">
        <v>27</v>
      </c>
      <c r="D61" s="189"/>
      <c r="E61" s="189"/>
      <c r="F61" s="135" t="s">
        <v>74</v>
      </c>
      <c r="G61" s="136"/>
      <c r="H61" s="136"/>
      <c r="I61" s="136">
        <f>'5008 5008 Pol'!G95</f>
        <v>0</v>
      </c>
      <c r="J61" s="133" t="str">
        <f>IF(I62=0,"",I61/I62*100)</f>
        <v/>
      </c>
    </row>
    <row r="62" spans="1:10" ht="25.5" customHeight="1" x14ac:dyDescent="0.25">
      <c r="A62" s="125"/>
      <c r="B62" s="130" t="s">
        <v>1</v>
      </c>
      <c r="C62" s="131"/>
      <c r="D62" s="132"/>
      <c r="E62" s="132"/>
      <c r="F62" s="137"/>
      <c r="G62" s="138"/>
      <c r="H62" s="138"/>
      <c r="I62" s="138">
        <f>SUM(I49:I61)</f>
        <v>0</v>
      </c>
      <c r="J62" s="134">
        <f>SUM(J49:J61)</f>
        <v>0</v>
      </c>
    </row>
    <row r="63" spans="1:10" x14ac:dyDescent="0.25">
      <c r="F63" s="87"/>
      <c r="G63" s="87"/>
      <c r="H63" s="87"/>
      <c r="I63" s="87"/>
      <c r="J63" s="88"/>
    </row>
    <row r="64" spans="1:10" x14ac:dyDescent="0.25">
      <c r="F64" s="87"/>
      <c r="G64" s="87"/>
      <c r="H64" s="87"/>
      <c r="I64" s="87"/>
      <c r="J64" s="88"/>
    </row>
    <row r="65" spans="6:10" x14ac:dyDescent="0.25">
      <c r="F65" s="87"/>
      <c r="G65" s="87"/>
      <c r="H65" s="87"/>
      <c r="I65" s="87"/>
      <c r="J6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0" t="s">
        <v>6</v>
      </c>
      <c r="B1" s="240"/>
      <c r="C1" s="241"/>
      <c r="D1" s="240"/>
      <c r="E1" s="240"/>
      <c r="F1" s="240"/>
      <c r="G1" s="240"/>
    </row>
    <row r="2" spans="1:7" ht="24.9" customHeight="1" x14ac:dyDescent="0.25">
      <c r="A2" s="50" t="s">
        <v>7</v>
      </c>
      <c r="B2" s="49"/>
      <c r="C2" s="242"/>
      <c r="D2" s="242"/>
      <c r="E2" s="242"/>
      <c r="F2" s="242"/>
      <c r="G2" s="243"/>
    </row>
    <row r="3" spans="1:7" ht="24.9" customHeight="1" x14ac:dyDescent="0.25">
      <c r="A3" s="50" t="s">
        <v>8</v>
      </c>
      <c r="B3" s="49"/>
      <c r="C3" s="242"/>
      <c r="D3" s="242"/>
      <c r="E3" s="242"/>
      <c r="F3" s="242"/>
      <c r="G3" s="243"/>
    </row>
    <row r="4" spans="1:7" ht="24.9" customHeight="1" x14ac:dyDescent="0.25">
      <c r="A4" s="50" t="s">
        <v>9</v>
      </c>
      <c r="B4" s="49"/>
      <c r="C4" s="242"/>
      <c r="D4" s="242"/>
      <c r="E4" s="242"/>
      <c r="F4" s="242"/>
      <c r="G4" s="243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2" customWidth="1"/>
    <col min="3" max="3" width="38.33203125" style="12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4" t="s">
        <v>6</v>
      </c>
      <c r="B1" s="244"/>
      <c r="C1" s="244"/>
      <c r="D1" s="244"/>
      <c r="E1" s="244"/>
      <c r="F1" s="244"/>
      <c r="G1" s="244"/>
      <c r="AG1" t="s">
        <v>76</v>
      </c>
    </row>
    <row r="2" spans="1:60" ht="24.9" customHeight="1" x14ac:dyDescent="0.25">
      <c r="A2" s="140" t="s">
        <v>7</v>
      </c>
      <c r="B2" s="49" t="s">
        <v>39</v>
      </c>
      <c r="C2" s="245" t="s">
        <v>40</v>
      </c>
      <c r="D2" s="246"/>
      <c r="E2" s="246"/>
      <c r="F2" s="246"/>
      <c r="G2" s="247"/>
      <c r="AG2" t="s">
        <v>77</v>
      </c>
    </row>
    <row r="3" spans="1:60" ht="24.9" customHeight="1" x14ac:dyDescent="0.25">
      <c r="A3" s="140" t="s">
        <v>8</v>
      </c>
      <c r="B3" s="49" t="s">
        <v>39</v>
      </c>
      <c r="C3" s="245" t="s">
        <v>41</v>
      </c>
      <c r="D3" s="246"/>
      <c r="E3" s="246"/>
      <c r="F3" s="246"/>
      <c r="G3" s="247"/>
      <c r="AC3" s="122" t="s">
        <v>77</v>
      </c>
      <c r="AG3" t="s">
        <v>78</v>
      </c>
    </row>
    <row r="4" spans="1:60" ht="24.9" customHeight="1" x14ac:dyDescent="0.25">
      <c r="A4" s="141" t="s">
        <v>9</v>
      </c>
      <c r="B4" s="142" t="s">
        <v>39</v>
      </c>
      <c r="C4" s="248" t="s">
        <v>40</v>
      </c>
      <c r="D4" s="249"/>
      <c r="E4" s="249"/>
      <c r="F4" s="249"/>
      <c r="G4" s="250"/>
      <c r="AG4" t="s">
        <v>79</v>
      </c>
    </row>
    <row r="5" spans="1:60" x14ac:dyDescent="0.25">
      <c r="D5" s="10"/>
    </row>
    <row r="6" spans="1:60" ht="39.6" x14ac:dyDescent="0.25">
      <c r="A6" s="144" t="s">
        <v>80</v>
      </c>
      <c r="B6" s="146" t="s">
        <v>81</v>
      </c>
      <c r="C6" s="146" t="s">
        <v>82</v>
      </c>
      <c r="D6" s="145" t="s">
        <v>83</v>
      </c>
      <c r="E6" s="144" t="s">
        <v>84</v>
      </c>
      <c r="F6" s="143" t="s">
        <v>85</v>
      </c>
      <c r="G6" s="144" t="s">
        <v>29</v>
      </c>
      <c r="H6" s="147" t="s">
        <v>30</v>
      </c>
      <c r="I6" s="147" t="s">
        <v>86</v>
      </c>
      <c r="J6" s="147" t="s">
        <v>31</v>
      </c>
      <c r="K6" s="147" t="s">
        <v>87</v>
      </c>
      <c r="L6" s="147" t="s">
        <v>88</v>
      </c>
      <c r="M6" s="147" t="s">
        <v>89</v>
      </c>
      <c r="N6" s="147" t="s">
        <v>90</v>
      </c>
      <c r="O6" s="147" t="s">
        <v>91</v>
      </c>
      <c r="P6" s="147" t="s">
        <v>92</v>
      </c>
      <c r="Q6" s="147" t="s">
        <v>93</v>
      </c>
      <c r="R6" s="147" t="s">
        <v>94</v>
      </c>
      <c r="S6" s="147" t="s">
        <v>95</v>
      </c>
      <c r="T6" s="147" t="s">
        <v>96</v>
      </c>
      <c r="U6" s="147" t="s">
        <v>97</v>
      </c>
      <c r="V6" s="147" t="s">
        <v>98</v>
      </c>
      <c r="W6" s="147" t="s">
        <v>99</v>
      </c>
      <c r="X6" s="147" t="s">
        <v>100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1" t="s">
        <v>101</v>
      </c>
      <c r="B8" s="162" t="s">
        <v>49</v>
      </c>
      <c r="C8" s="181" t="s">
        <v>50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60"/>
      <c r="O8" s="160">
        <f>SUM(O9:O9)</f>
        <v>1.57</v>
      </c>
      <c r="P8" s="160"/>
      <c r="Q8" s="160">
        <f>SUM(Q9:Q9)</f>
        <v>0</v>
      </c>
      <c r="R8" s="160"/>
      <c r="S8" s="160"/>
      <c r="T8" s="160"/>
      <c r="U8" s="160"/>
      <c r="V8" s="160">
        <f>SUM(V9:V9)</f>
        <v>19.010000000000002</v>
      </c>
      <c r="W8" s="160"/>
      <c r="X8" s="160"/>
      <c r="AG8" t="s">
        <v>102</v>
      </c>
    </row>
    <row r="9" spans="1:60" outlineLevel="1" x14ac:dyDescent="0.25">
      <c r="A9" s="173">
        <v>1</v>
      </c>
      <c r="B9" s="174" t="s">
        <v>103</v>
      </c>
      <c r="C9" s="182" t="s">
        <v>104</v>
      </c>
      <c r="D9" s="175" t="s">
        <v>105</v>
      </c>
      <c r="E9" s="176">
        <v>35.200000000000003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4.4600000000000001E-2</v>
      </c>
      <c r="O9" s="158">
        <f>ROUND(E9*N9,2)</f>
        <v>1.57</v>
      </c>
      <c r="P9" s="158">
        <v>0</v>
      </c>
      <c r="Q9" s="158">
        <f>ROUND(E9*P9,2)</f>
        <v>0</v>
      </c>
      <c r="R9" s="158"/>
      <c r="S9" s="158" t="s">
        <v>106</v>
      </c>
      <c r="T9" s="158" t="s">
        <v>106</v>
      </c>
      <c r="U9" s="158">
        <v>0.54</v>
      </c>
      <c r="V9" s="158">
        <f>ROUND(E9*U9,2)</f>
        <v>19.010000000000002</v>
      </c>
      <c r="W9" s="158"/>
      <c r="X9" s="158" t="s">
        <v>107</v>
      </c>
      <c r="Y9" s="148"/>
      <c r="Z9" s="148"/>
      <c r="AA9" s="148"/>
      <c r="AB9" s="148"/>
      <c r="AC9" s="148"/>
      <c r="AD9" s="148"/>
      <c r="AE9" s="148"/>
      <c r="AF9" s="148"/>
      <c r="AG9" s="148" t="s">
        <v>108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5">
      <c r="A10" s="161" t="s">
        <v>101</v>
      </c>
      <c r="B10" s="162" t="s">
        <v>51</v>
      </c>
      <c r="C10" s="181" t="s">
        <v>52</v>
      </c>
      <c r="D10" s="163"/>
      <c r="E10" s="164"/>
      <c r="F10" s="165"/>
      <c r="G10" s="166">
        <f>SUMIF(AG11:AG11,"&lt;&gt;NOR",G11:G11)</f>
        <v>0</v>
      </c>
      <c r="H10" s="160"/>
      <c r="I10" s="160">
        <f>SUM(I11:I11)</f>
        <v>0</v>
      </c>
      <c r="J10" s="160"/>
      <c r="K10" s="160">
        <f>SUM(K11:K11)</f>
        <v>0</v>
      </c>
      <c r="L10" s="160"/>
      <c r="M10" s="160">
        <f>SUM(M11:M11)</f>
        <v>0</v>
      </c>
      <c r="N10" s="160"/>
      <c r="O10" s="160">
        <f>SUM(O11:O11)</f>
        <v>6.53</v>
      </c>
      <c r="P10" s="160"/>
      <c r="Q10" s="160">
        <f>SUM(Q11:Q11)</f>
        <v>0</v>
      </c>
      <c r="R10" s="160"/>
      <c r="S10" s="160"/>
      <c r="T10" s="160"/>
      <c r="U10" s="160"/>
      <c r="V10" s="160">
        <f>SUM(V11:V11)</f>
        <v>30.46</v>
      </c>
      <c r="W10" s="160"/>
      <c r="X10" s="160"/>
      <c r="AG10" t="s">
        <v>102</v>
      </c>
    </row>
    <row r="11" spans="1:60" ht="20.399999999999999" outlineLevel="1" x14ac:dyDescent="0.25">
      <c r="A11" s="173">
        <v>2</v>
      </c>
      <c r="B11" s="174" t="s">
        <v>109</v>
      </c>
      <c r="C11" s="182" t="s">
        <v>110</v>
      </c>
      <c r="D11" s="175" t="s">
        <v>105</v>
      </c>
      <c r="E11" s="176">
        <v>64.8</v>
      </c>
      <c r="F11" s="177"/>
      <c r="G11" s="178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0.1008</v>
      </c>
      <c r="O11" s="158">
        <f>ROUND(E11*N11,2)</f>
        <v>6.53</v>
      </c>
      <c r="P11" s="158">
        <v>0</v>
      </c>
      <c r="Q11" s="158">
        <f>ROUND(E11*P11,2)</f>
        <v>0</v>
      </c>
      <c r="R11" s="158"/>
      <c r="S11" s="158" t="s">
        <v>106</v>
      </c>
      <c r="T11" s="158" t="s">
        <v>106</v>
      </c>
      <c r="U11" s="158">
        <v>0.47</v>
      </c>
      <c r="V11" s="158">
        <f>ROUND(E11*U11,2)</f>
        <v>30.46</v>
      </c>
      <c r="W11" s="158"/>
      <c r="X11" s="158" t="s">
        <v>107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5">
      <c r="A12" s="161" t="s">
        <v>101</v>
      </c>
      <c r="B12" s="162" t="s">
        <v>53</v>
      </c>
      <c r="C12" s="181" t="s">
        <v>54</v>
      </c>
      <c r="D12" s="163"/>
      <c r="E12" s="164"/>
      <c r="F12" s="165"/>
      <c r="G12" s="166">
        <f>SUMIF(AG13:AG19,"&lt;&gt;NOR",G13:G19)</f>
        <v>0</v>
      </c>
      <c r="H12" s="160"/>
      <c r="I12" s="160">
        <f>SUM(I13:I19)</f>
        <v>0</v>
      </c>
      <c r="J12" s="160"/>
      <c r="K12" s="160">
        <f>SUM(K13:K19)</f>
        <v>0</v>
      </c>
      <c r="L12" s="160"/>
      <c r="M12" s="160">
        <f>SUM(M13:M19)</f>
        <v>0</v>
      </c>
      <c r="N12" s="160"/>
      <c r="O12" s="160">
        <f>SUM(O13:O19)</f>
        <v>39.17</v>
      </c>
      <c r="P12" s="160"/>
      <c r="Q12" s="160">
        <f>SUM(Q13:Q19)</f>
        <v>0</v>
      </c>
      <c r="R12" s="160"/>
      <c r="S12" s="160"/>
      <c r="T12" s="160"/>
      <c r="U12" s="160"/>
      <c r="V12" s="160">
        <f>SUM(V13:V19)</f>
        <v>623.08000000000004</v>
      </c>
      <c r="W12" s="160"/>
      <c r="X12" s="160"/>
      <c r="AG12" t="s">
        <v>102</v>
      </c>
    </row>
    <row r="13" spans="1:60" outlineLevel="1" x14ac:dyDescent="0.25">
      <c r="A13" s="173">
        <v>3</v>
      </c>
      <c r="B13" s="174" t="s">
        <v>111</v>
      </c>
      <c r="C13" s="182" t="s">
        <v>112</v>
      </c>
      <c r="D13" s="175" t="s">
        <v>105</v>
      </c>
      <c r="E13" s="176">
        <v>1832.6</v>
      </c>
      <c r="F13" s="177"/>
      <c r="G13" s="178">
        <f t="shared" ref="G13:G19" si="0">ROUND(E13*F13,2)</f>
        <v>0</v>
      </c>
      <c r="H13" s="159"/>
      <c r="I13" s="158">
        <f t="shared" ref="I13:I19" si="1">ROUND(E13*H13,2)</f>
        <v>0</v>
      </c>
      <c r="J13" s="159"/>
      <c r="K13" s="158">
        <f t="shared" ref="K13:K19" si="2">ROUND(E13*J13,2)</f>
        <v>0</v>
      </c>
      <c r="L13" s="158">
        <v>21</v>
      </c>
      <c r="M13" s="158">
        <f t="shared" ref="M13:M19" si="3">G13*(1+L13/100)</f>
        <v>0</v>
      </c>
      <c r="N13" s="158">
        <v>1.8380000000000001E-2</v>
      </c>
      <c r="O13" s="158">
        <f t="shared" ref="O13:O19" si="4">ROUND(E13*N13,2)</f>
        <v>33.68</v>
      </c>
      <c r="P13" s="158">
        <v>0</v>
      </c>
      <c r="Q13" s="158">
        <f t="shared" ref="Q13:Q19" si="5">ROUND(E13*P13,2)</f>
        <v>0</v>
      </c>
      <c r="R13" s="158"/>
      <c r="S13" s="158" t="s">
        <v>106</v>
      </c>
      <c r="T13" s="158" t="s">
        <v>106</v>
      </c>
      <c r="U13" s="158">
        <v>0.14000000000000001</v>
      </c>
      <c r="V13" s="158">
        <f t="shared" ref="V13:V19" si="6">ROUND(E13*U13,2)</f>
        <v>256.56</v>
      </c>
      <c r="W13" s="158"/>
      <c r="X13" s="158" t="s">
        <v>107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73">
        <v>4</v>
      </c>
      <c r="B14" s="174" t="s">
        <v>113</v>
      </c>
      <c r="C14" s="182" t="s">
        <v>114</v>
      </c>
      <c r="D14" s="175" t="s">
        <v>105</v>
      </c>
      <c r="E14" s="176">
        <v>5497.8</v>
      </c>
      <c r="F14" s="177"/>
      <c r="G14" s="178">
        <f t="shared" si="0"/>
        <v>0</v>
      </c>
      <c r="H14" s="159"/>
      <c r="I14" s="158">
        <f t="shared" si="1"/>
        <v>0</v>
      </c>
      <c r="J14" s="159"/>
      <c r="K14" s="158">
        <f t="shared" si="2"/>
        <v>0</v>
      </c>
      <c r="L14" s="158">
        <v>21</v>
      </c>
      <c r="M14" s="158">
        <f t="shared" si="3"/>
        <v>0</v>
      </c>
      <c r="N14" s="158">
        <v>9.5E-4</v>
      </c>
      <c r="O14" s="158">
        <f t="shared" si="4"/>
        <v>5.22</v>
      </c>
      <c r="P14" s="158">
        <v>0</v>
      </c>
      <c r="Q14" s="158">
        <f t="shared" si="5"/>
        <v>0</v>
      </c>
      <c r="R14" s="158"/>
      <c r="S14" s="158" t="s">
        <v>106</v>
      </c>
      <c r="T14" s="158" t="s">
        <v>106</v>
      </c>
      <c r="U14" s="158">
        <v>0.01</v>
      </c>
      <c r="V14" s="158">
        <f t="shared" si="6"/>
        <v>54.98</v>
      </c>
      <c r="W14" s="158"/>
      <c r="X14" s="158" t="s">
        <v>107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73">
        <v>5</v>
      </c>
      <c r="B15" s="174" t="s">
        <v>115</v>
      </c>
      <c r="C15" s="182" t="s">
        <v>116</v>
      </c>
      <c r="D15" s="175" t="s">
        <v>105</v>
      </c>
      <c r="E15" s="176">
        <v>1832.6</v>
      </c>
      <c r="F15" s="177"/>
      <c r="G15" s="178">
        <f t="shared" si="0"/>
        <v>0</v>
      </c>
      <c r="H15" s="159"/>
      <c r="I15" s="158">
        <f t="shared" si="1"/>
        <v>0</v>
      </c>
      <c r="J15" s="159"/>
      <c r="K15" s="158">
        <f t="shared" si="2"/>
        <v>0</v>
      </c>
      <c r="L15" s="158">
        <v>21</v>
      </c>
      <c r="M15" s="158">
        <f t="shared" si="3"/>
        <v>0</v>
      </c>
      <c r="N15" s="158">
        <v>0</v>
      </c>
      <c r="O15" s="158">
        <f t="shared" si="4"/>
        <v>0</v>
      </c>
      <c r="P15" s="158">
        <v>0</v>
      </c>
      <c r="Q15" s="158">
        <f t="shared" si="5"/>
        <v>0</v>
      </c>
      <c r="R15" s="158"/>
      <c r="S15" s="158" t="s">
        <v>106</v>
      </c>
      <c r="T15" s="158" t="s">
        <v>106</v>
      </c>
      <c r="U15" s="158">
        <v>0.12</v>
      </c>
      <c r="V15" s="158">
        <f t="shared" si="6"/>
        <v>219.91</v>
      </c>
      <c r="W15" s="158"/>
      <c r="X15" s="158" t="s">
        <v>107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73">
        <v>6</v>
      </c>
      <c r="B16" s="174" t="s">
        <v>117</v>
      </c>
      <c r="C16" s="182" t="s">
        <v>118</v>
      </c>
      <c r="D16" s="175" t="s">
        <v>105</v>
      </c>
      <c r="E16" s="176">
        <v>1832.6</v>
      </c>
      <c r="F16" s="177"/>
      <c r="G16" s="178">
        <f t="shared" si="0"/>
        <v>0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 t="s">
        <v>106</v>
      </c>
      <c r="T16" s="158" t="s">
        <v>106</v>
      </c>
      <c r="U16" s="158">
        <v>0.03</v>
      </c>
      <c r="V16" s="158">
        <f t="shared" si="6"/>
        <v>54.98</v>
      </c>
      <c r="W16" s="158"/>
      <c r="X16" s="158" t="s">
        <v>107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73">
        <v>7</v>
      </c>
      <c r="B17" s="174" t="s">
        <v>119</v>
      </c>
      <c r="C17" s="182" t="s">
        <v>120</v>
      </c>
      <c r="D17" s="175" t="s">
        <v>105</v>
      </c>
      <c r="E17" s="176">
        <v>5497.8</v>
      </c>
      <c r="F17" s="177"/>
      <c r="G17" s="178">
        <f t="shared" si="0"/>
        <v>0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0</v>
      </c>
      <c r="N17" s="158">
        <v>5.0000000000000002E-5</v>
      </c>
      <c r="O17" s="158">
        <f t="shared" si="4"/>
        <v>0.27</v>
      </c>
      <c r="P17" s="158">
        <v>0</v>
      </c>
      <c r="Q17" s="158">
        <f t="shared" si="5"/>
        <v>0</v>
      </c>
      <c r="R17" s="158"/>
      <c r="S17" s="158" t="s">
        <v>106</v>
      </c>
      <c r="T17" s="158" t="s">
        <v>106</v>
      </c>
      <c r="U17" s="158">
        <v>0</v>
      </c>
      <c r="V17" s="158">
        <f t="shared" si="6"/>
        <v>0</v>
      </c>
      <c r="W17" s="158"/>
      <c r="X17" s="158" t="s">
        <v>107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73">
        <v>8</v>
      </c>
      <c r="B18" s="174" t="s">
        <v>121</v>
      </c>
      <c r="C18" s="182" t="s">
        <v>122</v>
      </c>
      <c r="D18" s="175" t="s">
        <v>105</v>
      </c>
      <c r="E18" s="176">
        <v>1832.6</v>
      </c>
      <c r="F18" s="177"/>
      <c r="G18" s="178">
        <f t="shared" si="0"/>
        <v>0</v>
      </c>
      <c r="H18" s="159"/>
      <c r="I18" s="158">
        <f t="shared" si="1"/>
        <v>0</v>
      </c>
      <c r="J18" s="159"/>
      <c r="K18" s="158">
        <f t="shared" si="2"/>
        <v>0</v>
      </c>
      <c r="L18" s="158">
        <v>21</v>
      </c>
      <c r="M18" s="158">
        <f t="shared" si="3"/>
        <v>0</v>
      </c>
      <c r="N18" s="158">
        <v>0</v>
      </c>
      <c r="O18" s="158">
        <f t="shared" si="4"/>
        <v>0</v>
      </c>
      <c r="P18" s="158">
        <v>0</v>
      </c>
      <c r="Q18" s="158">
        <f t="shared" si="5"/>
        <v>0</v>
      </c>
      <c r="R18" s="158"/>
      <c r="S18" s="158" t="s">
        <v>106</v>
      </c>
      <c r="T18" s="158" t="s">
        <v>106</v>
      </c>
      <c r="U18" s="158">
        <v>0.02</v>
      </c>
      <c r="V18" s="158">
        <f t="shared" si="6"/>
        <v>36.65</v>
      </c>
      <c r="W18" s="158"/>
      <c r="X18" s="158" t="s">
        <v>107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73">
        <v>9</v>
      </c>
      <c r="B19" s="174" t="s">
        <v>123</v>
      </c>
      <c r="C19" s="182" t="s">
        <v>124</v>
      </c>
      <c r="D19" s="175" t="s">
        <v>125</v>
      </c>
      <c r="E19" s="176">
        <v>90</v>
      </c>
      <c r="F19" s="177"/>
      <c r="G19" s="178">
        <f t="shared" si="0"/>
        <v>0</v>
      </c>
      <c r="H19" s="159"/>
      <c r="I19" s="158">
        <f t="shared" si="1"/>
        <v>0</v>
      </c>
      <c r="J19" s="159"/>
      <c r="K19" s="158">
        <f t="shared" si="2"/>
        <v>0</v>
      </c>
      <c r="L19" s="158">
        <v>21</v>
      </c>
      <c r="M19" s="158">
        <f t="shared" si="3"/>
        <v>0</v>
      </c>
      <c r="N19" s="158">
        <v>0</v>
      </c>
      <c r="O19" s="158">
        <f t="shared" si="4"/>
        <v>0</v>
      </c>
      <c r="P19" s="158">
        <v>0</v>
      </c>
      <c r="Q19" s="158">
        <f t="shared" si="5"/>
        <v>0</v>
      </c>
      <c r="R19" s="158"/>
      <c r="S19" s="158" t="s">
        <v>106</v>
      </c>
      <c r="T19" s="158" t="s">
        <v>106</v>
      </c>
      <c r="U19" s="158">
        <v>0</v>
      </c>
      <c r="V19" s="158">
        <f t="shared" si="6"/>
        <v>0</v>
      </c>
      <c r="W19" s="158"/>
      <c r="X19" s="158" t="s">
        <v>107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6.4" x14ac:dyDescent="0.25">
      <c r="A20" s="161" t="s">
        <v>101</v>
      </c>
      <c r="B20" s="162" t="s">
        <v>55</v>
      </c>
      <c r="C20" s="181" t="s">
        <v>56</v>
      </c>
      <c r="D20" s="163"/>
      <c r="E20" s="164"/>
      <c r="F20" s="165"/>
      <c r="G20" s="166">
        <f>SUMIF(AG21:AG23,"&lt;&gt;NOR",G21:G23)</f>
        <v>0</v>
      </c>
      <c r="H20" s="160"/>
      <c r="I20" s="160">
        <f>SUM(I21:I23)</f>
        <v>0</v>
      </c>
      <c r="J20" s="160"/>
      <c r="K20" s="160">
        <f>SUM(K21:K23)</f>
        <v>0</v>
      </c>
      <c r="L20" s="160"/>
      <c r="M20" s="160">
        <f>SUM(M21:M23)</f>
        <v>0</v>
      </c>
      <c r="N20" s="160"/>
      <c r="O20" s="160">
        <f>SUM(O21:O23)</f>
        <v>0.01</v>
      </c>
      <c r="P20" s="160"/>
      <c r="Q20" s="160">
        <f>SUM(Q21:Q23)</f>
        <v>0</v>
      </c>
      <c r="R20" s="160"/>
      <c r="S20" s="160"/>
      <c r="T20" s="160"/>
      <c r="U20" s="160"/>
      <c r="V20" s="160">
        <f>SUM(V21:V23)</f>
        <v>249.18</v>
      </c>
      <c r="W20" s="160"/>
      <c r="X20" s="160"/>
      <c r="AG20" t="s">
        <v>102</v>
      </c>
    </row>
    <row r="21" spans="1:60" outlineLevel="1" x14ac:dyDescent="0.25">
      <c r="A21" s="173">
        <v>10</v>
      </c>
      <c r="B21" s="174" t="s">
        <v>126</v>
      </c>
      <c r="C21" s="182" t="s">
        <v>127</v>
      </c>
      <c r="D21" s="175" t="s">
        <v>105</v>
      </c>
      <c r="E21" s="176">
        <v>457.6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106</v>
      </c>
      <c r="T21" s="158" t="s">
        <v>106</v>
      </c>
      <c r="U21" s="158">
        <v>0.13900000000000001</v>
      </c>
      <c r="V21" s="158">
        <f>ROUND(E21*U21,2)</f>
        <v>63.61</v>
      </c>
      <c r="W21" s="158"/>
      <c r="X21" s="158" t="s">
        <v>107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73">
        <v>11</v>
      </c>
      <c r="B22" s="174" t="s">
        <v>128</v>
      </c>
      <c r="C22" s="182" t="s">
        <v>129</v>
      </c>
      <c r="D22" s="175" t="s">
        <v>105</v>
      </c>
      <c r="E22" s="176">
        <v>457.6</v>
      </c>
      <c r="F22" s="177"/>
      <c r="G22" s="178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106</v>
      </c>
      <c r="T22" s="158" t="s">
        <v>106</v>
      </c>
      <c r="U22" s="158">
        <v>0.2</v>
      </c>
      <c r="V22" s="158">
        <f>ROUND(E22*U22,2)</f>
        <v>91.52</v>
      </c>
      <c r="W22" s="158"/>
      <c r="X22" s="158" t="s">
        <v>107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73">
        <v>12</v>
      </c>
      <c r="B23" s="174" t="s">
        <v>130</v>
      </c>
      <c r="C23" s="182" t="s">
        <v>131</v>
      </c>
      <c r="D23" s="175" t="s">
        <v>105</v>
      </c>
      <c r="E23" s="176">
        <v>268.7</v>
      </c>
      <c r="F23" s="177"/>
      <c r="G23" s="178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4.0000000000000003E-5</v>
      </c>
      <c r="O23" s="158">
        <f>ROUND(E23*N23,2)</f>
        <v>0.01</v>
      </c>
      <c r="P23" s="158">
        <v>0</v>
      </c>
      <c r="Q23" s="158">
        <f>ROUND(E23*P23,2)</f>
        <v>0</v>
      </c>
      <c r="R23" s="158"/>
      <c r="S23" s="158" t="s">
        <v>106</v>
      </c>
      <c r="T23" s="158" t="s">
        <v>106</v>
      </c>
      <c r="U23" s="158">
        <v>0.35</v>
      </c>
      <c r="V23" s="158">
        <f>ROUND(E23*U23,2)</f>
        <v>94.05</v>
      </c>
      <c r="W23" s="158"/>
      <c r="X23" s="158" t="s">
        <v>107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5">
      <c r="A24" s="161" t="s">
        <v>101</v>
      </c>
      <c r="B24" s="162" t="s">
        <v>57</v>
      </c>
      <c r="C24" s="181" t="s">
        <v>58</v>
      </c>
      <c r="D24" s="163"/>
      <c r="E24" s="164"/>
      <c r="F24" s="165"/>
      <c r="G24" s="166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121.88</v>
      </c>
      <c r="W24" s="160"/>
      <c r="X24" s="160"/>
      <c r="AG24" t="s">
        <v>102</v>
      </c>
    </row>
    <row r="25" spans="1:60" outlineLevel="1" x14ac:dyDescent="0.25">
      <c r="A25" s="173">
        <v>13</v>
      </c>
      <c r="B25" s="174" t="s">
        <v>132</v>
      </c>
      <c r="C25" s="182" t="s">
        <v>133</v>
      </c>
      <c r="D25" s="175" t="s">
        <v>134</v>
      </c>
      <c r="E25" s="176">
        <v>47.293500000000002</v>
      </c>
      <c r="F25" s="177"/>
      <c r="G25" s="17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106</v>
      </c>
      <c r="T25" s="158" t="s">
        <v>106</v>
      </c>
      <c r="U25" s="158">
        <v>2.577</v>
      </c>
      <c r="V25" s="158">
        <f>ROUND(E25*U25,2)</f>
        <v>121.88</v>
      </c>
      <c r="W25" s="158"/>
      <c r="X25" s="158" t="s">
        <v>135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5">
      <c r="A26" s="161" t="s">
        <v>101</v>
      </c>
      <c r="B26" s="162" t="s">
        <v>59</v>
      </c>
      <c r="C26" s="181" t="s">
        <v>60</v>
      </c>
      <c r="D26" s="163"/>
      <c r="E26" s="164"/>
      <c r="F26" s="165"/>
      <c r="G26" s="166">
        <f>SUMIF(AG27:AG45,"&lt;&gt;NOR",G27:G45)</f>
        <v>0</v>
      </c>
      <c r="H26" s="160"/>
      <c r="I26" s="160">
        <f>SUM(I27:I45)</f>
        <v>0</v>
      </c>
      <c r="J26" s="160"/>
      <c r="K26" s="160">
        <f>SUM(K27:K45)</f>
        <v>0</v>
      </c>
      <c r="L26" s="160"/>
      <c r="M26" s="160">
        <f>SUM(M27:M45)</f>
        <v>0</v>
      </c>
      <c r="N26" s="160"/>
      <c r="O26" s="160">
        <f>SUM(O27:O45)</f>
        <v>6.9999999999999991</v>
      </c>
      <c r="P26" s="160"/>
      <c r="Q26" s="160">
        <f>SUM(Q27:Q45)</f>
        <v>0.55000000000000004</v>
      </c>
      <c r="R26" s="160"/>
      <c r="S26" s="160"/>
      <c r="T26" s="160"/>
      <c r="U26" s="160"/>
      <c r="V26" s="160">
        <f>SUM(V27:V45)</f>
        <v>1409.6</v>
      </c>
      <c r="W26" s="160"/>
      <c r="X26" s="160"/>
      <c r="AG26" t="s">
        <v>102</v>
      </c>
    </row>
    <row r="27" spans="1:60" outlineLevel="1" x14ac:dyDescent="0.25">
      <c r="A27" s="173">
        <v>14</v>
      </c>
      <c r="B27" s="174" t="s">
        <v>137</v>
      </c>
      <c r="C27" s="182" t="s">
        <v>138</v>
      </c>
      <c r="D27" s="175" t="s">
        <v>139</v>
      </c>
      <c r="E27" s="176">
        <v>218.3</v>
      </c>
      <c r="F27" s="177"/>
      <c r="G27" s="178">
        <f t="shared" ref="G27:G45" si="7">ROUND(E27*F27,2)</f>
        <v>0</v>
      </c>
      <c r="H27" s="159"/>
      <c r="I27" s="158">
        <f t="shared" ref="I27:I45" si="8">ROUND(E27*H27,2)</f>
        <v>0</v>
      </c>
      <c r="J27" s="159"/>
      <c r="K27" s="158">
        <f t="shared" ref="K27:K45" si="9">ROUND(E27*J27,2)</f>
        <v>0</v>
      </c>
      <c r="L27" s="158">
        <v>21</v>
      </c>
      <c r="M27" s="158">
        <f t="shared" ref="M27:M45" si="10">G27*(1+L27/100)</f>
        <v>0</v>
      </c>
      <c r="N27" s="158">
        <v>0</v>
      </c>
      <c r="O27" s="158">
        <f t="shared" ref="O27:O45" si="11">ROUND(E27*N27,2)</f>
        <v>0</v>
      </c>
      <c r="P27" s="158">
        <v>0</v>
      </c>
      <c r="Q27" s="158">
        <f t="shared" ref="Q27:Q45" si="12">ROUND(E27*P27,2)</f>
        <v>0</v>
      </c>
      <c r="R27" s="158"/>
      <c r="S27" s="158" t="s">
        <v>106</v>
      </c>
      <c r="T27" s="158" t="s">
        <v>140</v>
      </c>
      <c r="U27" s="158">
        <v>0.23</v>
      </c>
      <c r="V27" s="158">
        <f t="shared" ref="V27:V45" si="13">ROUND(E27*U27,2)</f>
        <v>50.21</v>
      </c>
      <c r="W27" s="158"/>
      <c r="X27" s="158" t="s">
        <v>107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0.399999999999999" outlineLevel="1" x14ac:dyDescent="0.25">
      <c r="A28" s="173">
        <v>15</v>
      </c>
      <c r="B28" s="174" t="s">
        <v>141</v>
      </c>
      <c r="C28" s="182" t="s">
        <v>142</v>
      </c>
      <c r="D28" s="175" t="s">
        <v>105</v>
      </c>
      <c r="E28" s="176">
        <v>55.2</v>
      </c>
      <c r="F28" s="177"/>
      <c r="G28" s="178">
        <f t="shared" si="7"/>
        <v>0</v>
      </c>
      <c r="H28" s="159"/>
      <c r="I28" s="158">
        <f t="shared" si="8"/>
        <v>0</v>
      </c>
      <c r="J28" s="159"/>
      <c r="K28" s="158">
        <f t="shared" si="9"/>
        <v>0</v>
      </c>
      <c r="L28" s="158">
        <v>21</v>
      </c>
      <c r="M28" s="158">
        <f t="shared" si="10"/>
        <v>0</v>
      </c>
      <c r="N28" s="158">
        <v>0</v>
      </c>
      <c r="O28" s="158">
        <f t="shared" si="11"/>
        <v>0</v>
      </c>
      <c r="P28" s="158">
        <v>0.01</v>
      </c>
      <c r="Q28" s="158">
        <f t="shared" si="12"/>
        <v>0.55000000000000004</v>
      </c>
      <c r="R28" s="158"/>
      <c r="S28" s="158" t="s">
        <v>106</v>
      </c>
      <c r="T28" s="158" t="s">
        <v>106</v>
      </c>
      <c r="U28" s="158">
        <v>0.06</v>
      </c>
      <c r="V28" s="158">
        <f t="shared" si="13"/>
        <v>3.31</v>
      </c>
      <c r="W28" s="158"/>
      <c r="X28" s="158" t="s">
        <v>107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0.399999999999999" outlineLevel="1" x14ac:dyDescent="0.25">
      <c r="A29" s="173">
        <v>16</v>
      </c>
      <c r="B29" s="174" t="s">
        <v>143</v>
      </c>
      <c r="C29" s="182" t="s">
        <v>144</v>
      </c>
      <c r="D29" s="175" t="s">
        <v>105</v>
      </c>
      <c r="E29" s="176">
        <v>521.20000000000005</v>
      </c>
      <c r="F29" s="177"/>
      <c r="G29" s="178">
        <f t="shared" si="7"/>
        <v>0</v>
      </c>
      <c r="H29" s="159"/>
      <c r="I29" s="158">
        <f t="shared" si="8"/>
        <v>0</v>
      </c>
      <c r="J29" s="159"/>
      <c r="K29" s="158">
        <f t="shared" si="9"/>
        <v>0</v>
      </c>
      <c r="L29" s="158">
        <v>21</v>
      </c>
      <c r="M29" s="158">
        <f t="shared" si="10"/>
        <v>0</v>
      </c>
      <c r="N29" s="158">
        <v>3.3E-4</v>
      </c>
      <c r="O29" s="158">
        <f t="shared" si="11"/>
        <v>0.17</v>
      </c>
      <c r="P29" s="158">
        <v>0</v>
      </c>
      <c r="Q29" s="158">
        <f t="shared" si="12"/>
        <v>0</v>
      </c>
      <c r="R29" s="158"/>
      <c r="S29" s="158" t="s">
        <v>106</v>
      </c>
      <c r="T29" s="158" t="s">
        <v>106</v>
      </c>
      <c r="U29" s="158">
        <v>2.75E-2</v>
      </c>
      <c r="V29" s="158">
        <f t="shared" si="13"/>
        <v>14.33</v>
      </c>
      <c r="W29" s="158"/>
      <c r="X29" s="158" t="s">
        <v>107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0.399999999999999" outlineLevel="1" x14ac:dyDescent="0.25">
      <c r="A30" s="173">
        <v>17</v>
      </c>
      <c r="B30" s="174" t="s">
        <v>145</v>
      </c>
      <c r="C30" s="182" t="s">
        <v>146</v>
      </c>
      <c r="D30" s="175" t="s">
        <v>105</v>
      </c>
      <c r="E30" s="176">
        <v>521.20000000000005</v>
      </c>
      <c r="F30" s="177"/>
      <c r="G30" s="178">
        <f t="shared" si="7"/>
        <v>0</v>
      </c>
      <c r="H30" s="159"/>
      <c r="I30" s="158">
        <f t="shared" si="8"/>
        <v>0</v>
      </c>
      <c r="J30" s="159"/>
      <c r="K30" s="158">
        <f t="shared" si="9"/>
        <v>0</v>
      </c>
      <c r="L30" s="158">
        <v>21</v>
      </c>
      <c r="M30" s="158">
        <f t="shared" si="10"/>
        <v>0</v>
      </c>
      <c r="N30" s="158">
        <v>5.3E-3</v>
      </c>
      <c r="O30" s="158">
        <f t="shared" si="11"/>
        <v>2.76</v>
      </c>
      <c r="P30" s="158">
        <v>0</v>
      </c>
      <c r="Q30" s="158">
        <f t="shared" si="12"/>
        <v>0</v>
      </c>
      <c r="R30" s="158"/>
      <c r="S30" s="158" t="s">
        <v>106</v>
      </c>
      <c r="T30" s="158" t="s">
        <v>106</v>
      </c>
      <c r="U30" s="158">
        <v>0.2</v>
      </c>
      <c r="V30" s="158">
        <f t="shared" si="13"/>
        <v>104.24</v>
      </c>
      <c r="W30" s="158"/>
      <c r="X30" s="158" t="s">
        <v>107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73">
        <v>18</v>
      </c>
      <c r="B31" s="174" t="s">
        <v>147</v>
      </c>
      <c r="C31" s="182" t="s">
        <v>148</v>
      </c>
      <c r="D31" s="175" t="s">
        <v>139</v>
      </c>
      <c r="E31" s="176">
        <v>451.6</v>
      </c>
      <c r="F31" s="177"/>
      <c r="G31" s="178">
        <f t="shared" si="7"/>
        <v>0</v>
      </c>
      <c r="H31" s="159"/>
      <c r="I31" s="158">
        <f t="shared" si="8"/>
        <v>0</v>
      </c>
      <c r="J31" s="159"/>
      <c r="K31" s="158">
        <f t="shared" si="9"/>
        <v>0</v>
      </c>
      <c r="L31" s="158">
        <v>21</v>
      </c>
      <c r="M31" s="158">
        <f t="shared" si="10"/>
        <v>0</v>
      </c>
      <c r="N31" s="158">
        <v>1.8400000000000001E-3</v>
      </c>
      <c r="O31" s="158">
        <f t="shared" si="11"/>
        <v>0.83</v>
      </c>
      <c r="P31" s="158">
        <v>0</v>
      </c>
      <c r="Q31" s="158">
        <f t="shared" si="12"/>
        <v>0</v>
      </c>
      <c r="R31" s="158"/>
      <c r="S31" s="158" t="s">
        <v>106</v>
      </c>
      <c r="T31" s="158" t="s">
        <v>106</v>
      </c>
      <c r="U31" s="158">
        <v>0.252</v>
      </c>
      <c r="V31" s="158">
        <f t="shared" si="13"/>
        <v>113.8</v>
      </c>
      <c r="W31" s="158"/>
      <c r="X31" s="158" t="s">
        <v>107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3">
        <v>19</v>
      </c>
      <c r="B32" s="174" t="s">
        <v>149</v>
      </c>
      <c r="C32" s="182" t="s">
        <v>150</v>
      </c>
      <c r="D32" s="175" t="s">
        <v>139</v>
      </c>
      <c r="E32" s="176">
        <v>132.6</v>
      </c>
      <c r="F32" s="177"/>
      <c r="G32" s="178">
        <f t="shared" si="7"/>
        <v>0</v>
      </c>
      <c r="H32" s="159"/>
      <c r="I32" s="158">
        <f t="shared" si="8"/>
        <v>0</v>
      </c>
      <c r="J32" s="159"/>
      <c r="K32" s="158">
        <f t="shared" si="9"/>
        <v>0</v>
      </c>
      <c r="L32" s="158">
        <v>21</v>
      </c>
      <c r="M32" s="158">
        <f t="shared" si="10"/>
        <v>0</v>
      </c>
      <c r="N32" s="158">
        <v>5.8E-4</v>
      </c>
      <c r="O32" s="158">
        <f t="shared" si="11"/>
        <v>0.08</v>
      </c>
      <c r="P32" s="158">
        <v>0</v>
      </c>
      <c r="Q32" s="158">
        <f t="shared" si="12"/>
        <v>0</v>
      </c>
      <c r="R32" s="158"/>
      <c r="S32" s="158" t="s">
        <v>106</v>
      </c>
      <c r="T32" s="158" t="s">
        <v>106</v>
      </c>
      <c r="U32" s="158">
        <v>0.189</v>
      </c>
      <c r="V32" s="158">
        <f t="shared" si="13"/>
        <v>25.06</v>
      </c>
      <c r="W32" s="158"/>
      <c r="X32" s="158" t="s">
        <v>107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73">
        <v>20</v>
      </c>
      <c r="B33" s="174" t="s">
        <v>151</v>
      </c>
      <c r="C33" s="182" t="s">
        <v>152</v>
      </c>
      <c r="D33" s="175" t="s">
        <v>139</v>
      </c>
      <c r="E33" s="176">
        <v>442.9</v>
      </c>
      <c r="F33" s="177"/>
      <c r="G33" s="178">
        <f t="shared" si="7"/>
        <v>0</v>
      </c>
      <c r="H33" s="159"/>
      <c r="I33" s="158">
        <f t="shared" si="8"/>
        <v>0</v>
      </c>
      <c r="J33" s="159"/>
      <c r="K33" s="158">
        <f t="shared" si="9"/>
        <v>0</v>
      </c>
      <c r="L33" s="158">
        <v>21</v>
      </c>
      <c r="M33" s="158">
        <f t="shared" si="10"/>
        <v>0</v>
      </c>
      <c r="N33" s="158">
        <v>7.6000000000000004E-4</v>
      </c>
      <c r="O33" s="158">
        <f t="shared" si="11"/>
        <v>0.34</v>
      </c>
      <c r="P33" s="158">
        <v>0</v>
      </c>
      <c r="Q33" s="158">
        <f t="shared" si="12"/>
        <v>0</v>
      </c>
      <c r="R33" s="158"/>
      <c r="S33" s="158" t="s">
        <v>106</v>
      </c>
      <c r="T33" s="158" t="s">
        <v>106</v>
      </c>
      <c r="U33" s="158">
        <v>0.189</v>
      </c>
      <c r="V33" s="158">
        <f t="shared" si="13"/>
        <v>83.71</v>
      </c>
      <c r="W33" s="158"/>
      <c r="X33" s="158" t="s">
        <v>107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73">
        <v>21</v>
      </c>
      <c r="B34" s="174" t="s">
        <v>153</v>
      </c>
      <c r="C34" s="182" t="s">
        <v>154</v>
      </c>
      <c r="D34" s="175" t="s">
        <v>139</v>
      </c>
      <c r="E34" s="176">
        <v>582.6</v>
      </c>
      <c r="F34" s="177"/>
      <c r="G34" s="178">
        <f t="shared" si="7"/>
        <v>0</v>
      </c>
      <c r="H34" s="159"/>
      <c r="I34" s="158">
        <f t="shared" si="8"/>
        <v>0</v>
      </c>
      <c r="J34" s="159"/>
      <c r="K34" s="158">
        <f t="shared" si="9"/>
        <v>0</v>
      </c>
      <c r="L34" s="158">
        <v>21</v>
      </c>
      <c r="M34" s="158">
        <f t="shared" si="10"/>
        <v>0</v>
      </c>
      <c r="N34" s="158">
        <v>7.6000000000000004E-4</v>
      </c>
      <c r="O34" s="158">
        <f t="shared" si="11"/>
        <v>0.44</v>
      </c>
      <c r="P34" s="158">
        <v>0</v>
      </c>
      <c r="Q34" s="158">
        <f t="shared" si="12"/>
        <v>0</v>
      </c>
      <c r="R34" s="158"/>
      <c r="S34" s="158" t="s">
        <v>106</v>
      </c>
      <c r="T34" s="158" t="s">
        <v>106</v>
      </c>
      <c r="U34" s="158">
        <v>0.189</v>
      </c>
      <c r="V34" s="158">
        <f t="shared" si="13"/>
        <v>110.11</v>
      </c>
      <c r="W34" s="158"/>
      <c r="X34" s="158" t="s">
        <v>107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0.399999999999999" outlineLevel="1" x14ac:dyDescent="0.25">
      <c r="A35" s="173">
        <v>22</v>
      </c>
      <c r="B35" s="174" t="s">
        <v>155</v>
      </c>
      <c r="C35" s="182" t="s">
        <v>156</v>
      </c>
      <c r="D35" s="175" t="s">
        <v>157</v>
      </c>
      <c r="E35" s="176">
        <v>23</v>
      </c>
      <c r="F35" s="177"/>
      <c r="G35" s="178">
        <f t="shared" si="7"/>
        <v>0</v>
      </c>
      <c r="H35" s="159"/>
      <c r="I35" s="158">
        <f t="shared" si="8"/>
        <v>0</v>
      </c>
      <c r="J35" s="159"/>
      <c r="K35" s="158">
        <f t="shared" si="9"/>
        <v>0</v>
      </c>
      <c r="L35" s="158">
        <v>21</v>
      </c>
      <c r="M35" s="158">
        <f t="shared" si="10"/>
        <v>0</v>
      </c>
      <c r="N35" s="158">
        <v>1.1000000000000001E-3</v>
      </c>
      <c r="O35" s="158">
        <f t="shared" si="11"/>
        <v>0.03</v>
      </c>
      <c r="P35" s="158">
        <v>0</v>
      </c>
      <c r="Q35" s="158">
        <f t="shared" si="12"/>
        <v>0</v>
      </c>
      <c r="R35" s="158"/>
      <c r="S35" s="158" t="s">
        <v>106</v>
      </c>
      <c r="T35" s="158" t="s">
        <v>106</v>
      </c>
      <c r="U35" s="158">
        <v>0.6</v>
      </c>
      <c r="V35" s="158">
        <f t="shared" si="13"/>
        <v>13.8</v>
      </c>
      <c r="W35" s="158"/>
      <c r="X35" s="158" t="s">
        <v>107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0.399999999999999" outlineLevel="1" x14ac:dyDescent="0.25">
      <c r="A36" s="173">
        <v>23</v>
      </c>
      <c r="B36" s="174" t="s">
        <v>158</v>
      </c>
      <c r="C36" s="182" t="s">
        <v>159</v>
      </c>
      <c r="D36" s="175" t="s">
        <v>157</v>
      </c>
      <c r="E36" s="176">
        <v>12</v>
      </c>
      <c r="F36" s="177"/>
      <c r="G36" s="178">
        <f t="shared" si="7"/>
        <v>0</v>
      </c>
      <c r="H36" s="159"/>
      <c r="I36" s="158">
        <f t="shared" si="8"/>
        <v>0</v>
      </c>
      <c r="J36" s="159"/>
      <c r="K36" s="158">
        <f t="shared" si="9"/>
        <v>0</v>
      </c>
      <c r="L36" s="158">
        <v>21</v>
      </c>
      <c r="M36" s="158">
        <f t="shared" si="10"/>
        <v>0</v>
      </c>
      <c r="N36" s="158">
        <v>1.2999999999999999E-3</v>
      </c>
      <c r="O36" s="158">
        <f t="shared" si="11"/>
        <v>0.02</v>
      </c>
      <c r="P36" s="158">
        <v>0</v>
      </c>
      <c r="Q36" s="158">
        <f t="shared" si="12"/>
        <v>0</v>
      </c>
      <c r="R36" s="158"/>
      <c r="S36" s="158" t="s">
        <v>106</v>
      </c>
      <c r="T36" s="158" t="s">
        <v>106</v>
      </c>
      <c r="U36" s="158">
        <v>0.6</v>
      </c>
      <c r="V36" s="158">
        <f t="shared" si="13"/>
        <v>7.2</v>
      </c>
      <c r="W36" s="158"/>
      <c r="X36" s="158" t="s">
        <v>107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0.399999999999999" outlineLevel="1" x14ac:dyDescent="0.25">
      <c r="A37" s="173">
        <v>24</v>
      </c>
      <c r="B37" s="174" t="s">
        <v>160</v>
      </c>
      <c r="C37" s="182" t="s">
        <v>161</v>
      </c>
      <c r="D37" s="175" t="s">
        <v>157</v>
      </c>
      <c r="E37" s="176">
        <v>13</v>
      </c>
      <c r="F37" s="177"/>
      <c r="G37" s="178">
        <f t="shared" si="7"/>
        <v>0</v>
      </c>
      <c r="H37" s="159"/>
      <c r="I37" s="158">
        <f t="shared" si="8"/>
        <v>0</v>
      </c>
      <c r="J37" s="159"/>
      <c r="K37" s="158">
        <f t="shared" si="9"/>
        <v>0</v>
      </c>
      <c r="L37" s="158">
        <v>21</v>
      </c>
      <c r="M37" s="158">
        <f t="shared" si="10"/>
        <v>0</v>
      </c>
      <c r="N37" s="158">
        <v>1.65E-3</v>
      </c>
      <c r="O37" s="158">
        <f t="shared" si="11"/>
        <v>0.02</v>
      </c>
      <c r="P37" s="158">
        <v>0</v>
      </c>
      <c r="Q37" s="158">
        <f t="shared" si="12"/>
        <v>0</v>
      </c>
      <c r="R37" s="158"/>
      <c r="S37" s="158" t="s">
        <v>106</v>
      </c>
      <c r="T37" s="158" t="s">
        <v>106</v>
      </c>
      <c r="U37" s="158">
        <v>0.65</v>
      </c>
      <c r="V37" s="158">
        <f t="shared" si="13"/>
        <v>8.4499999999999993</v>
      </c>
      <c r="W37" s="158"/>
      <c r="X37" s="158" t="s">
        <v>107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3">
        <v>25</v>
      </c>
      <c r="B38" s="174" t="s">
        <v>162</v>
      </c>
      <c r="C38" s="182" t="s">
        <v>163</v>
      </c>
      <c r="D38" s="175" t="s">
        <v>157</v>
      </c>
      <c r="E38" s="176">
        <v>55</v>
      </c>
      <c r="F38" s="177"/>
      <c r="G38" s="178">
        <f t="shared" si="7"/>
        <v>0</v>
      </c>
      <c r="H38" s="159"/>
      <c r="I38" s="158">
        <f t="shared" si="8"/>
        <v>0</v>
      </c>
      <c r="J38" s="159"/>
      <c r="K38" s="158">
        <f t="shared" si="9"/>
        <v>0</v>
      </c>
      <c r="L38" s="158">
        <v>21</v>
      </c>
      <c r="M38" s="158">
        <f t="shared" si="10"/>
        <v>0</v>
      </c>
      <c r="N38" s="158">
        <v>1E-4</v>
      </c>
      <c r="O38" s="158">
        <f t="shared" si="11"/>
        <v>0.01</v>
      </c>
      <c r="P38" s="158">
        <v>0</v>
      </c>
      <c r="Q38" s="158">
        <f t="shared" si="12"/>
        <v>0</v>
      </c>
      <c r="R38" s="158"/>
      <c r="S38" s="158" t="s">
        <v>106</v>
      </c>
      <c r="T38" s="158" t="s">
        <v>106</v>
      </c>
      <c r="U38" s="158">
        <v>0.13</v>
      </c>
      <c r="V38" s="158">
        <f t="shared" si="13"/>
        <v>7.15</v>
      </c>
      <c r="W38" s="158"/>
      <c r="X38" s="158" t="s">
        <v>107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73">
        <v>26</v>
      </c>
      <c r="B39" s="174" t="s">
        <v>164</v>
      </c>
      <c r="C39" s="182" t="s">
        <v>165</v>
      </c>
      <c r="D39" s="175" t="s">
        <v>157</v>
      </c>
      <c r="E39" s="176">
        <v>26</v>
      </c>
      <c r="F39" s="177"/>
      <c r="G39" s="178">
        <f t="shared" si="7"/>
        <v>0</v>
      </c>
      <c r="H39" s="159"/>
      <c r="I39" s="158">
        <f t="shared" si="8"/>
        <v>0</v>
      </c>
      <c r="J39" s="159"/>
      <c r="K39" s="158">
        <f t="shared" si="9"/>
        <v>0</v>
      </c>
      <c r="L39" s="158">
        <v>21</v>
      </c>
      <c r="M39" s="158">
        <f t="shared" si="10"/>
        <v>0</v>
      </c>
      <c r="N39" s="158">
        <v>1E-4</v>
      </c>
      <c r="O39" s="158">
        <f t="shared" si="11"/>
        <v>0</v>
      </c>
      <c r="P39" s="158">
        <v>0</v>
      </c>
      <c r="Q39" s="158">
        <f t="shared" si="12"/>
        <v>0</v>
      </c>
      <c r="R39" s="158"/>
      <c r="S39" s="158" t="s">
        <v>106</v>
      </c>
      <c r="T39" s="158" t="s">
        <v>106</v>
      </c>
      <c r="U39" s="158">
        <v>0.13</v>
      </c>
      <c r="V39" s="158">
        <f t="shared" si="13"/>
        <v>3.38</v>
      </c>
      <c r="W39" s="158"/>
      <c r="X39" s="158" t="s">
        <v>107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73">
        <v>27</v>
      </c>
      <c r="B40" s="174" t="s">
        <v>166</v>
      </c>
      <c r="C40" s="182" t="s">
        <v>167</v>
      </c>
      <c r="D40" s="175" t="s">
        <v>105</v>
      </c>
      <c r="E40" s="176">
        <v>881.6</v>
      </c>
      <c r="F40" s="177"/>
      <c r="G40" s="178">
        <f t="shared" si="7"/>
        <v>0</v>
      </c>
      <c r="H40" s="159"/>
      <c r="I40" s="158">
        <f t="shared" si="8"/>
        <v>0</v>
      </c>
      <c r="J40" s="159"/>
      <c r="K40" s="158">
        <f t="shared" si="9"/>
        <v>0</v>
      </c>
      <c r="L40" s="158">
        <v>21</v>
      </c>
      <c r="M40" s="158">
        <f t="shared" si="10"/>
        <v>0</v>
      </c>
      <c r="N40" s="158">
        <v>0</v>
      </c>
      <c r="O40" s="158">
        <f t="shared" si="11"/>
        <v>0</v>
      </c>
      <c r="P40" s="158">
        <v>0</v>
      </c>
      <c r="Q40" s="158">
        <f t="shared" si="12"/>
        <v>0</v>
      </c>
      <c r="R40" s="158"/>
      <c r="S40" s="158" t="s">
        <v>106</v>
      </c>
      <c r="T40" s="158" t="s">
        <v>106</v>
      </c>
      <c r="U40" s="158">
        <v>0.1</v>
      </c>
      <c r="V40" s="158">
        <f t="shared" si="13"/>
        <v>88.16</v>
      </c>
      <c r="W40" s="158"/>
      <c r="X40" s="158" t="s">
        <v>107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73">
        <v>28</v>
      </c>
      <c r="B41" s="174" t="s">
        <v>168</v>
      </c>
      <c r="C41" s="182" t="s">
        <v>169</v>
      </c>
      <c r="D41" s="175" t="s">
        <v>105</v>
      </c>
      <c r="E41" s="176">
        <v>881.6</v>
      </c>
      <c r="F41" s="177"/>
      <c r="G41" s="178">
        <f t="shared" si="7"/>
        <v>0</v>
      </c>
      <c r="H41" s="159"/>
      <c r="I41" s="158">
        <f t="shared" si="8"/>
        <v>0</v>
      </c>
      <c r="J41" s="159"/>
      <c r="K41" s="158">
        <f t="shared" si="9"/>
        <v>0</v>
      </c>
      <c r="L41" s="158">
        <v>21</v>
      </c>
      <c r="M41" s="158">
        <f t="shared" si="10"/>
        <v>0</v>
      </c>
      <c r="N41" s="158">
        <v>0</v>
      </c>
      <c r="O41" s="158">
        <f t="shared" si="11"/>
        <v>0</v>
      </c>
      <c r="P41" s="158">
        <v>0</v>
      </c>
      <c r="Q41" s="158">
        <f t="shared" si="12"/>
        <v>0</v>
      </c>
      <c r="R41" s="158"/>
      <c r="S41" s="158" t="s">
        <v>106</v>
      </c>
      <c r="T41" s="158" t="s">
        <v>106</v>
      </c>
      <c r="U41" s="158">
        <v>0.88100000000000001</v>
      </c>
      <c r="V41" s="158">
        <f t="shared" si="13"/>
        <v>776.69</v>
      </c>
      <c r="W41" s="158"/>
      <c r="X41" s="158" t="s">
        <v>107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0.399999999999999" outlineLevel="1" x14ac:dyDescent="0.25">
      <c r="A42" s="173">
        <v>29</v>
      </c>
      <c r="B42" s="174" t="s">
        <v>170</v>
      </c>
      <c r="C42" s="182" t="s">
        <v>171</v>
      </c>
      <c r="D42" s="175" t="s">
        <v>105</v>
      </c>
      <c r="E42" s="176">
        <v>1013.84</v>
      </c>
      <c r="F42" s="177"/>
      <c r="G42" s="178">
        <f t="shared" si="7"/>
        <v>0</v>
      </c>
      <c r="H42" s="159"/>
      <c r="I42" s="158">
        <f t="shared" si="8"/>
        <v>0</v>
      </c>
      <c r="J42" s="159"/>
      <c r="K42" s="158">
        <f t="shared" si="9"/>
        <v>0</v>
      </c>
      <c r="L42" s="158">
        <v>21</v>
      </c>
      <c r="M42" s="158">
        <f t="shared" si="10"/>
        <v>0</v>
      </c>
      <c r="N42" s="158">
        <v>1.9E-3</v>
      </c>
      <c r="O42" s="158">
        <f t="shared" si="11"/>
        <v>1.93</v>
      </c>
      <c r="P42" s="158">
        <v>0</v>
      </c>
      <c r="Q42" s="158">
        <f t="shared" si="12"/>
        <v>0</v>
      </c>
      <c r="R42" s="158" t="s">
        <v>172</v>
      </c>
      <c r="S42" s="158" t="s">
        <v>106</v>
      </c>
      <c r="T42" s="158" t="s">
        <v>106</v>
      </c>
      <c r="U42" s="158">
        <v>0</v>
      </c>
      <c r="V42" s="158">
        <f t="shared" si="13"/>
        <v>0</v>
      </c>
      <c r="W42" s="158"/>
      <c r="X42" s="158" t="s">
        <v>173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174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73">
        <v>30</v>
      </c>
      <c r="B43" s="174" t="s">
        <v>175</v>
      </c>
      <c r="C43" s="182" t="s">
        <v>176</v>
      </c>
      <c r="D43" s="175" t="s">
        <v>177</v>
      </c>
      <c r="E43" s="176">
        <v>2.88</v>
      </c>
      <c r="F43" s="177"/>
      <c r="G43" s="178">
        <f t="shared" si="7"/>
        <v>0</v>
      </c>
      <c r="H43" s="159"/>
      <c r="I43" s="158">
        <f t="shared" si="8"/>
        <v>0</v>
      </c>
      <c r="J43" s="159"/>
      <c r="K43" s="158">
        <f t="shared" si="9"/>
        <v>0</v>
      </c>
      <c r="L43" s="158">
        <v>21</v>
      </c>
      <c r="M43" s="158">
        <f t="shared" si="10"/>
        <v>0</v>
      </c>
      <c r="N43" s="158">
        <v>2.5000000000000001E-2</v>
      </c>
      <c r="O43" s="158">
        <f t="shared" si="11"/>
        <v>7.0000000000000007E-2</v>
      </c>
      <c r="P43" s="158">
        <v>0</v>
      </c>
      <c r="Q43" s="158">
        <f t="shared" si="12"/>
        <v>0</v>
      </c>
      <c r="R43" s="158" t="s">
        <v>172</v>
      </c>
      <c r="S43" s="158" t="s">
        <v>106</v>
      </c>
      <c r="T43" s="158" t="s">
        <v>106</v>
      </c>
      <c r="U43" s="158">
        <v>0</v>
      </c>
      <c r="V43" s="158">
        <f t="shared" si="13"/>
        <v>0</v>
      </c>
      <c r="W43" s="158"/>
      <c r="X43" s="158" t="s">
        <v>173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174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67">
        <v>31</v>
      </c>
      <c r="B44" s="168" t="s">
        <v>178</v>
      </c>
      <c r="C44" s="183" t="s">
        <v>179</v>
      </c>
      <c r="D44" s="169" t="s">
        <v>105</v>
      </c>
      <c r="E44" s="170">
        <v>1013.84</v>
      </c>
      <c r="F44" s="171"/>
      <c r="G44" s="172">
        <f t="shared" si="7"/>
        <v>0</v>
      </c>
      <c r="H44" s="159"/>
      <c r="I44" s="158">
        <f t="shared" si="8"/>
        <v>0</v>
      </c>
      <c r="J44" s="159"/>
      <c r="K44" s="158">
        <f t="shared" si="9"/>
        <v>0</v>
      </c>
      <c r="L44" s="158">
        <v>21</v>
      </c>
      <c r="M44" s="158">
        <f t="shared" si="10"/>
        <v>0</v>
      </c>
      <c r="N44" s="158">
        <v>2.9999999999999997E-4</v>
      </c>
      <c r="O44" s="158">
        <f t="shared" si="11"/>
        <v>0.3</v>
      </c>
      <c r="P44" s="158">
        <v>0</v>
      </c>
      <c r="Q44" s="158">
        <f t="shared" si="12"/>
        <v>0</v>
      </c>
      <c r="R44" s="158" t="s">
        <v>172</v>
      </c>
      <c r="S44" s="158" t="s">
        <v>106</v>
      </c>
      <c r="T44" s="158" t="s">
        <v>106</v>
      </c>
      <c r="U44" s="158">
        <v>0</v>
      </c>
      <c r="V44" s="158">
        <f t="shared" si="13"/>
        <v>0</v>
      </c>
      <c r="W44" s="158"/>
      <c r="X44" s="158" t="s">
        <v>173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174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>
        <v>32</v>
      </c>
      <c r="B45" s="156" t="s">
        <v>180</v>
      </c>
      <c r="C45" s="184" t="s">
        <v>181</v>
      </c>
      <c r="D45" s="157" t="s">
        <v>0</v>
      </c>
      <c r="E45" s="179"/>
      <c r="F45" s="159"/>
      <c r="G45" s="158">
        <f t="shared" si="7"/>
        <v>0</v>
      </c>
      <c r="H45" s="159"/>
      <c r="I45" s="158">
        <f t="shared" si="8"/>
        <v>0</v>
      </c>
      <c r="J45" s="159"/>
      <c r="K45" s="158">
        <f t="shared" si="9"/>
        <v>0</v>
      </c>
      <c r="L45" s="158">
        <v>21</v>
      </c>
      <c r="M45" s="158">
        <f t="shared" si="10"/>
        <v>0</v>
      </c>
      <c r="N45" s="158">
        <v>0</v>
      </c>
      <c r="O45" s="158">
        <f t="shared" si="11"/>
        <v>0</v>
      </c>
      <c r="P45" s="158">
        <v>0</v>
      </c>
      <c r="Q45" s="158">
        <f t="shared" si="12"/>
        <v>0</v>
      </c>
      <c r="R45" s="158"/>
      <c r="S45" s="158" t="s">
        <v>106</v>
      </c>
      <c r="T45" s="158" t="s">
        <v>106</v>
      </c>
      <c r="U45" s="158">
        <v>0</v>
      </c>
      <c r="V45" s="158">
        <f t="shared" si="13"/>
        <v>0</v>
      </c>
      <c r="W45" s="158"/>
      <c r="X45" s="158" t="s">
        <v>135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136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5">
      <c r="A46" s="161" t="s">
        <v>101</v>
      </c>
      <c r="B46" s="162" t="s">
        <v>61</v>
      </c>
      <c r="C46" s="181" t="s">
        <v>62</v>
      </c>
      <c r="D46" s="163"/>
      <c r="E46" s="164"/>
      <c r="F46" s="165"/>
      <c r="G46" s="166">
        <f>SUMIF(AG47:AG51,"&lt;&gt;NOR",G47:G51)</f>
        <v>0</v>
      </c>
      <c r="H46" s="160"/>
      <c r="I46" s="160">
        <f>SUM(I47:I51)</f>
        <v>0</v>
      </c>
      <c r="J46" s="160"/>
      <c r="K46" s="160">
        <f>SUM(K47:K51)</f>
        <v>0</v>
      </c>
      <c r="L46" s="160"/>
      <c r="M46" s="160">
        <f>SUM(M47:M51)</f>
        <v>0</v>
      </c>
      <c r="N46" s="160"/>
      <c r="O46" s="160">
        <f>SUM(O47:O51)</f>
        <v>3.5399999999999996</v>
      </c>
      <c r="P46" s="160"/>
      <c r="Q46" s="160">
        <f>SUM(Q47:Q51)</f>
        <v>0</v>
      </c>
      <c r="R46" s="160"/>
      <c r="S46" s="160"/>
      <c r="T46" s="160"/>
      <c r="U46" s="160"/>
      <c r="V46" s="160">
        <f>SUM(V47:V51)</f>
        <v>235.69</v>
      </c>
      <c r="W46" s="160"/>
      <c r="X46" s="160"/>
      <c r="AG46" t="s">
        <v>102</v>
      </c>
    </row>
    <row r="47" spans="1:60" outlineLevel="1" x14ac:dyDescent="0.25">
      <c r="A47" s="173">
        <v>33</v>
      </c>
      <c r="B47" s="174" t="s">
        <v>182</v>
      </c>
      <c r="C47" s="182" t="s">
        <v>183</v>
      </c>
      <c r="D47" s="175" t="s">
        <v>105</v>
      </c>
      <c r="E47" s="176">
        <v>19.88</v>
      </c>
      <c r="F47" s="177"/>
      <c r="G47" s="178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8.3000000000000001E-4</v>
      </c>
      <c r="O47" s="158">
        <f>ROUND(E47*N47,2)</f>
        <v>0.02</v>
      </c>
      <c r="P47" s="158">
        <v>0</v>
      </c>
      <c r="Q47" s="158">
        <f>ROUND(E47*P47,2)</f>
        <v>0</v>
      </c>
      <c r="R47" s="158"/>
      <c r="S47" s="158" t="s">
        <v>106</v>
      </c>
      <c r="T47" s="158" t="s">
        <v>106</v>
      </c>
      <c r="U47" s="158">
        <v>0.30099999999999999</v>
      </c>
      <c r="V47" s="158">
        <f>ROUND(E47*U47,2)</f>
        <v>5.98</v>
      </c>
      <c r="W47" s="158"/>
      <c r="X47" s="158" t="s">
        <v>107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0.399999999999999" outlineLevel="1" x14ac:dyDescent="0.25">
      <c r="A48" s="173">
        <v>34</v>
      </c>
      <c r="B48" s="174" t="s">
        <v>184</v>
      </c>
      <c r="C48" s="182" t="s">
        <v>185</v>
      </c>
      <c r="D48" s="175" t="s">
        <v>105</v>
      </c>
      <c r="E48" s="176">
        <v>457.6</v>
      </c>
      <c r="F48" s="177"/>
      <c r="G48" s="178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8">
        <v>7.5700000000000003E-3</v>
      </c>
      <c r="O48" s="158">
        <f>ROUND(E48*N48,2)</f>
        <v>3.46</v>
      </c>
      <c r="P48" s="158">
        <v>0</v>
      </c>
      <c r="Q48" s="158">
        <f>ROUND(E48*P48,2)</f>
        <v>0</v>
      </c>
      <c r="R48" s="158"/>
      <c r="S48" s="158" t="s">
        <v>106</v>
      </c>
      <c r="T48" s="158" t="s">
        <v>106</v>
      </c>
      <c r="U48" s="158">
        <v>0.36199999999999999</v>
      </c>
      <c r="V48" s="158">
        <f>ROUND(E48*U48,2)</f>
        <v>165.65</v>
      </c>
      <c r="W48" s="158"/>
      <c r="X48" s="158" t="s">
        <v>107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0.399999999999999" outlineLevel="1" x14ac:dyDescent="0.25">
      <c r="A49" s="173">
        <v>35</v>
      </c>
      <c r="B49" s="174" t="s">
        <v>186</v>
      </c>
      <c r="C49" s="182" t="s">
        <v>187</v>
      </c>
      <c r="D49" s="175" t="s">
        <v>105</v>
      </c>
      <c r="E49" s="176">
        <v>457.6</v>
      </c>
      <c r="F49" s="177"/>
      <c r="G49" s="178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1.2E-4</v>
      </c>
      <c r="O49" s="158">
        <f>ROUND(E49*N49,2)</f>
        <v>0.05</v>
      </c>
      <c r="P49" s="158">
        <v>0</v>
      </c>
      <c r="Q49" s="158">
        <f>ROUND(E49*P49,2)</f>
        <v>0</v>
      </c>
      <c r="R49" s="158"/>
      <c r="S49" s="158" t="s">
        <v>106</v>
      </c>
      <c r="T49" s="158" t="s">
        <v>106</v>
      </c>
      <c r="U49" s="158">
        <v>0.14000000000000001</v>
      </c>
      <c r="V49" s="158">
        <f>ROUND(E49*U49,2)</f>
        <v>64.06</v>
      </c>
      <c r="W49" s="158"/>
      <c r="X49" s="158" t="s">
        <v>107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0.399999999999999" outlineLevel="1" x14ac:dyDescent="0.25">
      <c r="A50" s="167">
        <v>36</v>
      </c>
      <c r="B50" s="168" t="s">
        <v>188</v>
      </c>
      <c r="C50" s="183" t="s">
        <v>189</v>
      </c>
      <c r="D50" s="169" t="s">
        <v>105</v>
      </c>
      <c r="E50" s="170">
        <v>5.48</v>
      </c>
      <c r="F50" s="171"/>
      <c r="G50" s="172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8">
        <v>1.75E-3</v>
      </c>
      <c r="O50" s="158">
        <f>ROUND(E50*N50,2)</f>
        <v>0.01</v>
      </c>
      <c r="P50" s="158">
        <v>0</v>
      </c>
      <c r="Q50" s="158">
        <f>ROUND(E50*P50,2)</f>
        <v>0</v>
      </c>
      <c r="R50" s="158" t="s">
        <v>172</v>
      </c>
      <c r="S50" s="158" t="s">
        <v>106</v>
      </c>
      <c r="T50" s="158" t="s">
        <v>106</v>
      </c>
      <c r="U50" s="158">
        <v>0</v>
      </c>
      <c r="V50" s="158">
        <f>ROUND(E50*U50,2)</f>
        <v>0</v>
      </c>
      <c r="W50" s="158"/>
      <c r="X50" s="158" t="s">
        <v>173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174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>
        <v>37</v>
      </c>
      <c r="B51" s="156" t="s">
        <v>190</v>
      </c>
      <c r="C51" s="184" t="s">
        <v>191</v>
      </c>
      <c r="D51" s="157" t="s">
        <v>0</v>
      </c>
      <c r="E51" s="179"/>
      <c r="F51" s="159"/>
      <c r="G51" s="158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8"/>
      <c r="S51" s="158" t="s">
        <v>106</v>
      </c>
      <c r="T51" s="158" t="s">
        <v>106</v>
      </c>
      <c r="U51" s="158">
        <v>0</v>
      </c>
      <c r="V51" s="158">
        <f>ROUND(E51*U51,2)</f>
        <v>0</v>
      </c>
      <c r="W51" s="158"/>
      <c r="X51" s="158" t="s">
        <v>135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5">
      <c r="A52" s="161" t="s">
        <v>101</v>
      </c>
      <c r="B52" s="162" t="s">
        <v>63</v>
      </c>
      <c r="C52" s="181" t="s">
        <v>64</v>
      </c>
      <c r="D52" s="163"/>
      <c r="E52" s="164"/>
      <c r="F52" s="165"/>
      <c r="G52" s="166">
        <f>SUMIF(AG53:AG64,"&lt;&gt;NOR",G53:G64)</f>
        <v>0</v>
      </c>
      <c r="H52" s="160"/>
      <c r="I52" s="160">
        <f>SUM(I53:I64)</f>
        <v>0</v>
      </c>
      <c r="J52" s="160"/>
      <c r="K52" s="160">
        <f>SUM(K53:K64)</f>
        <v>0</v>
      </c>
      <c r="L52" s="160"/>
      <c r="M52" s="160">
        <f>SUM(M53:M64)</f>
        <v>0</v>
      </c>
      <c r="N52" s="160"/>
      <c r="O52" s="160">
        <f>SUM(O53:O64)</f>
        <v>15.17</v>
      </c>
      <c r="P52" s="160"/>
      <c r="Q52" s="160">
        <f>SUM(Q53:Q64)</f>
        <v>7.19</v>
      </c>
      <c r="R52" s="160"/>
      <c r="S52" s="160"/>
      <c r="T52" s="160"/>
      <c r="U52" s="160"/>
      <c r="V52" s="160">
        <f>SUM(V53:V64)</f>
        <v>594.30999999999995</v>
      </c>
      <c r="W52" s="160"/>
      <c r="X52" s="160"/>
      <c r="AG52" t="s">
        <v>102</v>
      </c>
    </row>
    <row r="53" spans="1:60" ht="20.399999999999999" outlineLevel="1" x14ac:dyDescent="0.25">
      <c r="A53" s="173">
        <v>38</v>
      </c>
      <c r="B53" s="174" t="s">
        <v>192</v>
      </c>
      <c r="C53" s="182" t="s">
        <v>193</v>
      </c>
      <c r="D53" s="175" t="s">
        <v>139</v>
      </c>
      <c r="E53" s="176">
        <v>50</v>
      </c>
      <c r="F53" s="177"/>
      <c r="G53" s="178">
        <f t="shared" ref="G53:G64" si="14">ROUND(E53*F53,2)</f>
        <v>0</v>
      </c>
      <c r="H53" s="159"/>
      <c r="I53" s="158">
        <f t="shared" ref="I53:I64" si="15">ROUND(E53*H53,2)</f>
        <v>0</v>
      </c>
      <c r="J53" s="159"/>
      <c r="K53" s="158">
        <f t="shared" ref="K53:K64" si="16">ROUND(E53*J53,2)</f>
        <v>0</v>
      </c>
      <c r="L53" s="158">
        <v>21</v>
      </c>
      <c r="M53" s="158">
        <f t="shared" ref="M53:M64" si="17">G53*(1+L53/100)</f>
        <v>0</v>
      </c>
      <c r="N53" s="158">
        <v>8.2500000000000004E-3</v>
      </c>
      <c r="O53" s="158">
        <f t="shared" ref="O53:O64" si="18">ROUND(E53*N53,2)</f>
        <v>0.41</v>
      </c>
      <c r="P53" s="158">
        <v>0</v>
      </c>
      <c r="Q53" s="158">
        <f t="shared" ref="Q53:Q64" si="19">ROUND(E53*P53,2)</f>
        <v>0</v>
      </c>
      <c r="R53" s="158"/>
      <c r="S53" s="158" t="s">
        <v>106</v>
      </c>
      <c r="T53" s="158" t="s">
        <v>106</v>
      </c>
      <c r="U53" s="158">
        <v>0.26200000000000001</v>
      </c>
      <c r="V53" s="158">
        <f t="shared" ref="V53:V64" si="20">ROUND(E53*U53,2)</f>
        <v>13.1</v>
      </c>
      <c r="W53" s="158"/>
      <c r="X53" s="158" t="s">
        <v>107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194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73">
        <v>39</v>
      </c>
      <c r="B54" s="174" t="s">
        <v>195</v>
      </c>
      <c r="C54" s="182" t="s">
        <v>196</v>
      </c>
      <c r="D54" s="175" t="s">
        <v>139</v>
      </c>
      <c r="E54" s="176">
        <v>50</v>
      </c>
      <c r="F54" s="177"/>
      <c r="G54" s="178">
        <f t="shared" si="14"/>
        <v>0</v>
      </c>
      <c r="H54" s="159"/>
      <c r="I54" s="158">
        <f t="shared" si="15"/>
        <v>0</v>
      </c>
      <c r="J54" s="159"/>
      <c r="K54" s="158">
        <f t="shared" si="16"/>
        <v>0</v>
      </c>
      <c r="L54" s="158">
        <v>21</v>
      </c>
      <c r="M54" s="158">
        <f t="shared" si="17"/>
        <v>0</v>
      </c>
      <c r="N54" s="158">
        <v>1.6000000000000001E-4</v>
      </c>
      <c r="O54" s="158">
        <f t="shared" si="18"/>
        <v>0.01</v>
      </c>
      <c r="P54" s="158">
        <v>6.6E-3</v>
      </c>
      <c r="Q54" s="158">
        <f t="shared" si="19"/>
        <v>0.33</v>
      </c>
      <c r="R54" s="158"/>
      <c r="S54" s="158" t="s">
        <v>106</v>
      </c>
      <c r="T54" s="158" t="s">
        <v>106</v>
      </c>
      <c r="U54" s="158">
        <v>0.27043</v>
      </c>
      <c r="V54" s="158">
        <f t="shared" si="20"/>
        <v>13.52</v>
      </c>
      <c r="W54" s="158"/>
      <c r="X54" s="158" t="s">
        <v>107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0.399999999999999" outlineLevel="1" x14ac:dyDescent="0.25">
      <c r="A55" s="173">
        <v>40</v>
      </c>
      <c r="B55" s="174" t="s">
        <v>197</v>
      </c>
      <c r="C55" s="182" t="s">
        <v>198</v>
      </c>
      <c r="D55" s="175" t="s">
        <v>105</v>
      </c>
      <c r="E55" s="176">
        <v>457.6</v>
      </c>
      <c r="F55" s="177"/>
      <c r="G55" s="178">
        <f t="shared" si="14"/>
        <v>0</v>
      </c>
      <c r="H55" s="159"/>
      <c r="I55" s="158">
        <f t="shared" si="15"/>
        <v>0</v>
      </c>
      <c r="J55" s="159"/>
      <c r="K55" s="158">
        <f t="shared" si="16"/>
        <v>0</v>
      </c>
      <c r="L55" s="158">
        <v>21</v>
      </c>
      <c r="M55" s="158">
        <f t="shared" si="17"/>
        <v>0</v>
      </c>
      <c r="N55" s="158">
        <v>1.452E-2</v>
      </c>
      <c r="O55" s="158">
        <f t="shared" si="18"/>
        <v>6.64</v>
      </c>
      <c r="P55" s="158">
        <v>0</v>
      </c>
      <c r="Q55" s="158">
        <f t="shared" si="19"/>
        <v>0</v>
      </c>
      <c r="R55" s="158"/>
      <c r="S55" s="158" t="s">
        <v>106</v>
      </c>
      <c r="T55" s="158" t="s">
        <v>106</v>
      </c>
      <c r="U55" s="158">
        <v>0.27</v>
      </c>
      <c r="V55" s="158">
        <f t="shared" si="20"/>
        <v>123.55</v>
      </c>
      <c r="W55" s="158"/>
      <c r="X55" s="158" t="s">
        <v>107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0.399999999999999" outlineLevel="1" x14ac:dyDescent="0.25">
      <c r="A56" s="173">
        <v>41</v>
      </c>
      <c r="B56" s="174" t="s">
        <v>199</v>
      </c>
      <c r="C56" s="182" t="s">
        <v>200</v>
      </c>
      <c r="D56" s="175" t="s">
        <v>105</v>
      </c>
      <c r="E56" s="176">
        <v>126.95</v>
      </c>
      <c r="F56" s="177"/>
      <c r="G56" s="178">
        <f t="shared" si="14"/>
        <v>0</v>
      </c>
      <c r="H56" s="159"/>
      <c r="I56" s="158">
        <f t="shared" si="15"/>
        <v>0</v>
      </c>
      <c r="J56" s="159"/>
      <c r="K56" s="158">
        <f t="shared" si="16"/>
        <v>0</v>
      </c>
      <c r="L56" s="158">
        <v>21</v>
      </c>
      <c r="M56" s="158">
        <f t="shared" si="17"/>
        <v>0</v>
      </c>
      <c r="N56" s="158">
        <v>1.3310000000000001E-2</v>
      </c>
      <c r="O56" s="158">
        <f t="shared" si="18"/>
        <v>1.69</v>
      </c>
      <c r="P56" s="158">
        <v>0</v>
      </c>
      <c r="Q56" s="158">
        <f t="shared" si="19"/>
        <v>0</v>
      </c>
      <c r="R56" s="158"/>
      <c r="S56" s="158" t="s">
        <v>106</v>
      </c>
      <c r="T56" s="158" t="s">
        <v>140</v>
      </c>
      <c r="U56" s="158">
        <v>0.38700000000000001</v>
      </c>
      <c r="V56" s="158">
        <f t="shared" si="20"/>
        <v>49.13</v>
      </c>
      <c r="W56" s="158"/>
      <c r="X56" s="158" t="s">
        <v>107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0.399999999999999" outlineLevel="1" x14ac:dyDescent="0.25">
      <c r="A57" s="173">
        <v>42</v>
      </c>
      <c r="B57" s="174" t="s">
        <v>201</v>
      </c>
      <c r="C57" s="182" t="s">
        <v>202</v>
      </c>
      <c r="D57" s="175" t="s">
        <v>105</v>
      </c>
      <c r="E57" s="176">
        <v>67.2</v>
      </c>
      <c r="F57" s="177"/>
      <c r="G57" s="178">
        <f t="shared" si="14"/>
        <v>0</v>
      </c>
      <c r="H57" s="159"/>
      <c r="I57" s="158">
        <f t="shared" si="15"/>
        <v>0</v>
      </c>
      <c r="J57" s="159"/>
      <c r="K57" s="158">
        <f t="shared" si="16"/>
        <v>0</v>
      </c>
      <c r="L57" s="158">
        <v>21</v>
      </c>
      <c r="M57" s="158">
        <f t="shared" si="17"/>
        <v>0</v>
      </c>
      <c r="N57" s="158">
        <v>1.179E-2</v>
      </c>
      <c r="O57" s="158">
        <f t="shared" si="18"/>
        <v>0.79</v>
      </c>
      <c r="P57" s="158">
        <v>0</v>
      </c>
      <c r="Q57" s="158">
        <f t="shared" si="19"/>
        <v>0</v>
      </c>
      <c r="R57" s="158"/>
      <c r="S57" s="158" t="s">
        <v>106</v>
      </c>
      <c r="T57" s="158" t="s">
        <v>106</v>
      </c>
      <c r="U57" s="158">
        <v>0.48499999999999999</v>
      </c>
      <c r="V57" s="158">
        <f t="shared" si="20"/>
        <v>32.590000000000003</v>
      </c>
      <c r="W57" s="158"/>
      <c r="X57" s="158" t="s">
        <v>107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0.399999999999999" outlineLevel="1" x14ac:dyDescent="0.25">
      <c r="A58" s="173">
        <v>43</v>
      </c>
      <c r="B58" s="174" t="s">
        <v>203</v>
      </c>
      <c r="C58" s="182" t="s">
        <v>204</v>
      </c>
      <c r="D58" s="175" t="s">
        <v>105</v>
      </c>
      <c r="E58" s="176">
        <v>457.6</v>
      </c>
      <c r="F58" s="177"/>
      <c r="G58" s="178">
        <f t="shared" si="14"/>
        <v>0</v>
      </c>
      <c r="H58" s="159"/>
      <c r="I58" s="158">
        <f t="shared" si="15"/>
        <v>0</v>
      </c>
      <c r="J58" s="159"/>
      <c r="K58" s="158">
        <f t="shared" si="16"/>
        <v>0</v>
      </c>
      <c r="L58" s="158">
        <v>21</v>
      </c>
      <c r="M58" s="158">
        <f t="shared" si="17"/>
        <v>0</v>
      </c>
      <c r="N58" s="158">
        <v>9.8600000000000007E-3</v>
      </c>
      <c r="O58" s="158">
        <f t="shared" si="18"/>
        <v>4.51</v>
      </c>
      <c r="P58" s="158">
        <v>0</v>
      </c>
      <c r="Q58" s="158">
        <f t="shared" si="19"/>
        <v>0</v>
      </c>
      <c r="R58" s="158"/>
      <c r="S58" s="158" t="s">
        <v>106</v>
      </c>
      <c r="T58" s="158" t="s">
        <v>140</v>
      </c>
      <c r="U58" s="158">
        <v>0.20791999999999999</v>
      </c>
      <c r="V58" s="158">
        <f t="shared" si="20"/>
        <v>95.14</v>
      </c>
      <c r="W58" s="158"/>
      <c r="X58" s="158" t="s">
        <v>107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108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73">
        <v>44</v>
      </c>
      <c r="B59" s="174" t="s">
        <v>205</v>
      </c>
      <c r="C59" s="182" t="s">
        <v>206</v>
      </c>
      <c r="D59" s="175" t="s">
        <v>105</v>
      </c>
      <c r="E59" s="176">
        <v>457.6</v>
      </c>
      <c r="F59" s="177"/>
      <c r="G59" s="178">
        <f t="shared" si="14"/>
        <v>0</v>
      </c>
      <c r="H59" s="159"/>
      <c r="I59" s="158">
        <f t="shared" si="15"/>
        <v>0</v>
      </c>
      <c r="J59" s="159"/>
      <c r="K59" s="158">
        <f t="shared" si="16"/>
        <v>0</v>
      </c>
      <c r="L59" s="158">
        <v>21</v>
      </c>
      <c r="M59" s="158">
        <f t="shared" si="17"/>
        <v>0</v>
      </c>
      <c r="N59" s="158">
        <v>0</v>
      </c>
      <c r="O59" s="158">
        <f t="shared" si="18"/>
        <v>0</v>
      </c>
      <c r="P59" s="158">
        <v>0</v>
      </c>
      <c r="Q59" s="158">
        <f t="shared" si="19"/>
        <v>0</v>
      </c>
      <c r="R59" s="158"/>
      <c r="S59" s="158" t="s">
        <v>106</v>
      </c>
      <c r="T59" s="158" t="s">
        <v>106</v>
      </c>
      <c r="U59" s="158">
        <v>0.06</v>
      </c>
      <c r="V59" s="158">
        <f t="shared" si="20"/>
        <v>27.46</v>
      </c>
      <c r="W59" s="158"/>
      <c r="X59" s="158" t="s">
        <v>107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73">
        <v>45</v>
      </c>
      <c r="B60" s="174" t="s">
        <v>207</v>
      </c>
      <c r="C60" s="182" t="s">
        <v>208</v>
      </c>
      <c r="D60" s="175" t="s">
        <v>157</v>
      </c>
      <c r="E60" s="176">
        <v>5</v>
      </c>
      <c r="F60" s="177"/>
      <c r="G60" s="178">
        <f t="shared" si="14"/>
        <v>0</v>
      </c>
      <c r="H60" s="159"/>
      <c r="I60" s="158">
        <f t="shared" si="15"/>
        <v>0</v>
      </c>
      <c r="J60" s="159"/>
      <c r="K60" s="158">
        <f t="shared" si="16"/>
        <v>0</v>
      </c>
      <c r="L60" s="158">
        <v>21</v>
      </c>
      <c r="M60" s="158">
        <f t="shared" si="17"/>
        <v>0</v>
      </c>
      <c r="N60" s="158">
        <v>8.4709999999999994E-2</v>
      </c>
      <c r="O60" s="158">
        <f t="shared" si="18"/>
        <v>0.42</v>
      </c>
      <c r="P60" s="158">
        <v>0</v>
      </c>
      <c r="Q60" s="158">
        <f t="shared" si="19"/>
        <v>0</v>
      </c>
      <c r="R60" s="158"/>
      <c r="S60" s="158" t="s">
        <v>106</v>
      </c>
      <c r="T60" s="158" t="s">
        <v>106</v>
      </c>
      <c r="U60" s="158">
        <v>26</v>
      </c>
      <c r="V60" s="158">
        <f t="shared" si="20"/>
        <v>130</v>
      </c>
      <c r="W60" s="158"/>
      <c r="X60" s="158" t="s">
        <v>107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194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3">
        <v>46</v>
      </c>
      <c r="B61" s="174" t="s">
        <v>209</v>
      </c>
      <c r="C61" s="182" t="s">
        <v>210</v>
      </c>
      <c r="D61" s="175" t="s">
        <v>105</v>
      </c>
      <c r="E61" s="176">
        <v>457.6</v>
      </c>
      <c r="F61" s="177"/>
      <c r="G61" s="178">
        <f t="shared" si="14"/>
        <v>0</v>
      </c>
      <c r="H61" s="159"/>
      <c r="I61" s="158">
        <f t="shared" si="15"/>
        <v>0</v>
      </c>
      <c r="J61" s="159"/>
      <c r="K61" s="158">
        <f t="shared" si="16"/>
        <v>0</v>
      </c>
      <c r="L61" s="158">
        <v>21</v>
      </c>
      <c r="M61" s="158">
        <f t="shared" si="17"/>
        <v>0</v>
      </c>
      <c r="N61" s="158">
        <v>0</v>
      </c>
      <c r="O61" s="158">
        <f t="shared" si="18"/>
        <v>0</v>
      </c>
      <c r="P61" s="158">
        <v>1.4999999999999999E-2</v>
      </c>
      <c r="Q61" s="158">
        <f t="shared" si="19"/>
        <v>6.86</v>
      </c>
      <c r="R61" s="158"/>
      <c r="S61" s="158" t="s">
        <v>106</v>
      </c>
      <c r="T61" s="158" t="s">
        <v>106</v>
      </c>
      <c r="U61" s="158">
        <v>0.09</v>
      </c>
      <c r="V61" s="158">
        <f t="shared" si="20"/>
        <v>41.18</v>
      </c>
      <c r="W61" s="158"/>
      <c r="X61" s="158" t="s">
        <v>107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73">
        <v>47</v>
      </c>
      <c r="B62" s="174" t="s">
        <v>211</v>
      </c>
      <c r="C62" s="182" t="s">
        <v>212</v>
      </c>
      <c r="D62" s="175" t="s">
        <v>177</v>
      </c>
      <c r="E62" s="176">
        <v>26.93</v>
      </c>
      <c r="F62" s="177"/>
      <c r="G62" s="178">
        <f t="shared" si="14"/>
        <v>0</v>
      </c>
      <c r="H62" s="159"/>
      <c r="I62" s="158">
        <f t="shared" si="15"/>
        <v>0</v>
      </c>
      <c r="J62" s="159"/>
      <c r="K62" s="158">
        <f t="shared" si="16"/>
        <v>0</v>
      </c>
      <c r="L62" s="158">
        <v>21</v>
      </c>
      <c r="M62" s="158">
        <f t="shared" si="17"/>
        <v>0</v>
      </c>
      <c r="N62" s="158">
        <v>2.3570000000000001E-2</v>
      </c>
      <c r="O62" s="158">
        <f t="shared" si="18"/>
        <v>0.63</v>
      </c>
      <c r="P62" s="158">
        <v>0</v>
      </c>
      <c r="Q62" s="158">
        <f t="shared" si="19"/>
        <v>0</v>
      </c>
      <c r="R62" s="158"/>
      <c r="S62" s="158" t="s">
        <v>106</v>
      </c>
      <c r="T62" s="158" t="s">
        <v>106</v>
      </c>
      <c r="U62" s="158">
        <v>0</v>
      </c>
      <c r="V62" s="158">
        <f t="shared" si="20"/>
        <v>0</v>
      </c>
      <c r="W62" s="158"/>
      <c r="X62" s="158" t="s">
        <v>107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194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67">
        <v>48</v>
      </c>
      <c r="B63" s="168" t="s">
        <v>213</v>
      </c>
      <c r="C63" s="183" t="s">
        <v>214</v>
      </c>
      <c r="D63" s="169" t="s">
        <v>105</v>
      </c>
      <c r="E63" s="170">
        <v>457.6</v>
      </c>
      <c r="F63" s="171"/>
      <c r="G63" s="172">
        <f t="shared" si="14"/>
        <v>0</v>
      </c>
      <c r="H63" s="159"/>
      <c r="I63" s="158">
        <f t="shared" si="15"/>
        <v>0</v>
      </c>
      <c r="J63" s="159"/>
      <c r="K63" s="158">
        <f t="shared" si="16"/>
        <v>0</v>
      </c>
      <c r="L63" s="158">
        <v>21</v>
      </c>
      <c r="M63" s="158">
        <f t="shared" si="17"/>
        <v>0</v>
      </c>
      <c r="N63" s="158">
        <v>1.6000000000000001E-4</v>
      </c>
      <c r="O63" s="158">
        <f t="shared" si="18"/>
        <v>7.0000000000000007E-2</v>
      </c>
      <c r="P63" s="158">
        <v>0</v>
      </c>
      <c r="Q63" s="158">
        <f t="shared" si="19"/>
        <v>0</v>
      </c>
      <c r="R63" s="158"/>
      <c r="S63" s="158" t="s">
        <v>106</v>
      </c>
      <c r="T63" s="158" t="s">
        <v>106</v>
      </c>
      <c r="U63" s="158">
        <v>0.15</v>
      </c>
      <c r="V63" s="158">
        <f t="shared" si="20"/>
        <v>68.64</v>
      </c>
      <c r="W63" s="158"/>
      <c r="X63" s="158" t="s">
        <v>107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194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>
        <v>49</v>
      </c>
      <c r="B64" s="156" t="s">
        <v>215</v>
      </c>
      <c r="C64" s="184" t="s">
        <v>216</v>
      </c>
      <c r="D64" s="157" t="s">
        <v>0</v>
      </c>
      <c r="E64" s="179"/>
      <c r="F64" s="159"/>
      <c r="G64" s="158">
        <f t="shared" si="14"/>
        <v>0</v>
      </c>
      <c r="H64" s="159"/>
      <c r="I64" s="158">
        <f t="shared" si="15"/>
        <v>0</v>
      </c>
      <c r="J64" s="159"/>
      <c r="K64" s="158">
        <f t="shared" si="16"/>
        <v>0</v>
      </c>
      <c r="L64" s="158">
        <v>21</v>
      </c>
      <c r="M64" s="158">
        <f t="shared" si="17"/>
        <v>0</v>
      </c>
      <c r="N64" s="158">
        <v>0</v>
      </c>
      <c r="O64" s="158">
        <f t="shared" si="18"/>
        <v>0</v>
      </c>
      <c r="P64" s="158">
        <v>0</v>
      </c>
      <c r="Q64" s="158">
        <f t="shared" si="19"/>
        <v>0</v>
      </c>
      <c r="R64" s="158"/>
      <c r="S64" s="158" t="s">
        <v>106</v>
      </c>
      <c r="T64" s="158" t="s">
        <v>106</v>
      </c>
      <c r="U64" s="158">
        <v>0</v>
      </c>
      <c r="V64" s="158">
        <f t="shared" si="20"/>
        <v>0</v>
      </c>
      <c r="W64" s="158"/>
      <c r="X64" s="158" t="s">
        <v>135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136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5">
      <c r="A65" s="161" t="s">
        <v>101</v>
      </c>
      <c r="B65" s="162" t="s">
        <v>65</v>
      </c>
      <c r="C65" s="181" t="s">
        <v>66</v>
      </c>
      <c r="D65" s="163"/>
      <c r="E65" s="164"/>
      <c r="F65" s="165"/>
      <c r="G65" s="166">
        <f>SUMIF(AG66:AG81,"&lt;&gt;NOR",G66:G81)</f>
        <v>0</v>
      </c>
      <c r="H65" s="160"/>
      <c r="I65" s="160">
        <f>SUM(I66:I81)</f>
        <v>0</v>
      </c>
      <c r="J65" s="160"/>
      <c r="K65" s="160">
        <f>SUM(K66:K81)</f>
        <v>0</v>
      </c>
      <c r="L65" s="160"/>
      <c r="M65" s="160">
        <f>SUM(M66:M81)</f>
        <v>0</v>
      </c>
      <c r="N65" s="160"/>
      <c r="O65" s="160">
        <f>SUM(O66:O81)</f>
        <v>2.5799999999999996</v>
      </c>
      <c r="P65" s="160"/>
      <c r="Q65" s="160">
        <f>SUM(Q66:Q81)</f>
        <v>7.2600000000000007</v>
      </c>
      <c r="R65" s="160"/>
      <c r="S65" s="160"/>
      <c r="T65" s="160"/>
      <c r="U65" s="160"/>
      <c r="V65" s="160">
        <f>SUM(V66:V81)</f>
        <v>376.35</v>
      </c>
      <c r="W65" s="160"/>
      <c r="X65" s="160"/>
      <c r="AG65" t="s">
        <v>102</v>
      </c>
    </row>
    <row r="66" spans="1:60" ht="20.399999999999999" outlineLevel="1" x14ac:dyDescent="0.25">
      <c r="A66" s="173">
        <v>50</v>
      </c>
      <c r="B66" s="174" t="s">
        <v>217</v>
      </c>
      <c r="C66" s="182" t="s">
        <v>218</v>
      </c>
      <c r="D66" s="175" t="s">
        <v>139</v>
      </c>
      <c r="E66" s="176">
        <v>123</v>
      </c>
      <c r="F66" s="177"/>
      <c r="G66" s="178">
        <f t="shared" ref="G66:G81" si="21">ROUND(E66*F66,2)</f>
        <v>0</v>
      </c>
      <c r="H66" s="159"/>
      <c r="I66" s="158">
        <f t="shared" ref="I66:I81" si="22">ROUND(E66*H66,2)</f>
        <v>0</v>
      </c>
      <c r="J66" s="159"/>
      <c r="K66" s="158">
        <f t="shared" ref="K66:K81" si="23">ROUND(E66*J66,2)</f>
        <v>0</v>
      </c>
      <c r="L66" s="158">
        <v>21</v>
      </c>
      <c r="M66" s="158">
        <f t="shared" ref="M66:M81" si="24">G66*(1+L66/100)</f>
        <v>0</v>
      </c>
      <c r="N66" s="158">
        <v>6.3299999999999997E-3</v>
      </c>
      <c r="O66" s="158">
        <f t="shared" ref="O66:O81" si="25">ROUND(E66*N66,2)</f>
        <v>0.78</v>
      </c>
      <c r="P66" s="158">
        <v>0</v>
      </c>
      <c r="Q66" s="158">
        <f t="shared" ref="Q66:Q81" si="26">ROUND(E66*P66,2)</f>
        <v>0</v>
      </c>
      <c r="R66" s="158"/>
      <c r="S66" s="158" t="s">
        <v>106</v>
      </c>
      <c r="T66" s="158" t="s">
        <v>106</v>
      </c>
      <c r="U66" s="158">
        <v>0.67195000000000005</v>
      </c>
      <c r="V66" s="158">
        <f t="shared" ref="V66:V81" si="27">ROUND(E66*U66,2)</f>
        <v>82.65</v>
      </c>
      <c r="W66" s="158"/>
      <c r="X66" s="158" t="s">
        <v>107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0.399999999999999" outlineLevel="1" x14ac:dyDescent="0.25">
      <c r="A67" s="173">
        <v>51</v>
      </c>
      <c r="B67" s="174" t="s">
        <v>219</v>
      </c>
      <c r="C67" s="182" t="s">
        <v>220</v>
      </c>
      <c r="D67" s="175" t="s">
        <v>139</v>
      </c>
      <c r="E67" s="176">
        <v>13</v>
      </c>
      <c r="F67" s="177"/>
      <c r="G67" s="178">
        <f t="shared" si="21"/>
        <v>0</v>
      </c>
      <c r="H67" s="159"/>
      <c r="I67" s="158">
        <f t="shared" si="22"/>
        <v>0</v>
      </c>
      <c r="J67" s="159"/>
      <c r="K67" s="158">
        <f t="shared" si="23"/>
        <v>0</v>
      </c>
      <c r="L67" s="158">
        <v>21</v>
      </c>
      <c r="M67" s="158">
        <f t="shared" si="24"/>
        <v>0</v>
      </c>
      <c r="N67" s="158">
        <v>6.7600000000000004E-3</v>
      </c>
      <c r="O67" s="158">
        <f t="shared" si="25"/>
        <v>0.09</v>
      </c>
      <c r="P67" s="158">
        <v>0</v>
      </c>
      <c r="Q67" s="158">
        <f t="shared" si="26"/>
        <v>0</v>
      </c>
      <c r="R67" s="158"/>
      <c r="S67" s="158" t="s">
        <v>106</v>
      </c>
      <c r="T67" s="158" t="s">
        <v>106</v>
      </c>
      <c r="U67" s="158">
        <v>0.68345</v>
      </c>
      <c r="V67" s="158">
        <f t="shared" si="27"/>
        <v>8.8800000000000008</v>
      </c>
      <c r="W67" s="158"/>
      <c r="X67" s="158" t="s">
        <v>107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108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0.399999999999999" outlineLevel="1" x14ac:dyDescent="0.25">
      <c r="A68" s="173">
        <v>52</v>
      </c>
      <c r="B68" s="174" t="s">
        <v>221</v>
      </c>
      <c r="C68" s="182" t="s">
        <v>222</v>
      </c>
      <c r="D68" s="175" t="s">
        <v>139</v>
      </c>
      <c r="E68" s="176">
        <v>162</v>
      </c>
      <c r="F68" s="177"/>
      <c r="G68" s="178">
        <f t="shared" si="21"/>
        <v>0</v>
      </c>
      <c r="H68" s="159"/>
      <c r="I68" s="158">
        <f t="shared" si="22"/>
        <v>0</v>
      </c>
      <c r="J68" s="159"/>
      <c r="K68" s="158">
        <f t="shared" si="23"/>
        <v>0</v>
      </c>
      <c r="L68" s="158">
        <v>21</v>
      </c>
      <c r="M68" s="158">
        <f t="shared" si="24"/>
        <v>0</v>
      </c>
      <c r="N68" s="158">
        <v>7.9299999999999995E-3</v>
      </c>
      <c r="O68" s="158">
        <f t="shared" si="25"/>
        <v>1.28</v>
      </c>
      <c r="P68" s="158">
        <v>0</v>
      </c>
      <c r="Q68" s="158">
        <f t="shared" si="26"/>
        <v>0</v>
      </c>
      <c r="R68" s="158"/>
      <c r="S68" s="158" t="s">
        <v>106</v>
      </c>
      <c r="T68" s="158" t="s">
        <v>140</v>
      </c>
      <c r="U68" s="158">
        <v>0.69840000000000002</v>
      </c>
      <c r="V68" s="158">
        <f t="shared" si="27"/>
        <v>113.14</v>
      </c>
      <c r="W68" s="158"/>
      <c r="X68" s="158" t="s">
        <v>107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73">
        <v>53</v>
      </c>
      <c r="B69" s="174" t="s">
        <v>223</v>
      </c>
      <c r="C69" s="182" t="s">
        <v>224</v>
      </c>
      <c r="D69" s="175" t="s">
        <v>139</v>
      </c>
      <c r="E69" s="176">
        <v>298</v>
      </c>
      <c r="F69" s="177"/>
      <c r="G69" s="178">
        <f t="shared" si="21"/>
        <v>0</v>
      </c>
      <c r="H69" s="159"/>
      <c r="I69" s="158">
        <f t="shared" si="22"/>
        <v>0</v>
      </c>
      <c r="J69" s="159"/>
      <c r="K69" s="158">
        <f t="shared" si="23"/>
        <v>0</v>
      </c>
      <c r="L69" s="158">
        <v>21</v>
      </c>
      <c r="M69" s="158">
        <f t="shared" si="24"/>
        <v>0</v>
      </c>
      <c r="N69" s="158">
        <v>1.33E-3</v>
      </c>
      <c r="O69" s="158">
        <f t="shared" si="25"/>
        <v>0.4</v>
      </c>
      <c r="P69" s="158">
        <v>0</v>
      </c>
      <c r="Q69" s="158">
        <f t="shared" si="26"/>
        <v>0</v>
      </c>
      <c r="R69" s="158"/>
      <c r="S69" s="158" t="s">
        <v>106</v>
      </c>
      <c r="T69" s="158" t="s">
        <v>106</v>
      </c>
      <c r="U69" s="158">
        <v>5.2900000000000003E-2</v>
      </c>
      <c r="V69" s="158">
        <f t="shared" si="27"/>
        <v>15.76</v>
      </c>
      <c r="W69" s="158"/>
      <c r="X69" s="158" t="s">
        <v>107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108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73">
        <v>54</v>
      </c>
      <c r="B70" s="174" t="s">
        <v>225</v>
      </c>
      <c r="C70" s="182" t="s">
        <v>226</v>
      </c>
      <c r="D70" s="175" t="s">
        <v>105</v>
      </c>
      <c r="E70" s="176">
        <v>457.6</v>
      </c>
      <c r="F70" s="177"/>
      <c r="G70" s="178">
        <f t="shared" si="21"/>
        <v>0</v>
      </c>
      <c r="H70" s="159"/>
      <c r="I70" s="158">
        <f t="shared" si="22"/>
        <v>0</v>
      </c>
      <c r="J70" s="159"/>
      <c r="K70" s="158">
        <f t="shared" si="23"/>
        <v>0</v>
      </c>
      <c r="L70" s="158">
        <v>21</v>
      </c>
      <c r="M70" s="158">
        <f t="shared" si="24"/>
        <v>0</v>
      </c>
      <c r="N70" s="158">
        <v>0</v>
      </c>
      <c r="O70" s="158">
        <f t="shared" si="25"/>
        <v>0</v>
      </c>
      <c r="P70" s="158">
        <v>7.5100000000000002E-3</v>
      </c>
      <c r="Q70" s="158">
        <f t="shared" si="26"/>
        <v>3.44</v>
      </c>
      <c r="R70" s="158"/>
      <c r="S70" s="158" t="s">
        <v>106</v>
      </c>
      <c r="T70" s="158" t="s">
        <v>106</v>
      </c>
      <c r="U70" s="158">
        <v>0.1265</v>
      </c>
      <c r="V70" s="158">
        <f t="shared" si="27"/>
        <v>57.89</v>
      </c>
      <c r="W70" s="158"/>
      <c r="X70" s="158" t="s">
        <v>107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108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0.399999999999999" outlineLevel="1" x14ac:dyDescent="0.25">
      <c r="A71" s="173">
        <v>55</v>
      </c>
      <c r="B71" s="174" t="s">
        <v>227</v>
      </c>
      <c r="C71" s="182" t="s">
        <v>228</v>
      </c>
      <c r="D71" s="175" t="s">
        <v>139</v>
      </c>
      <c r="E71" s="176">
        <v>136</v>
      </c>
      <c r="F71" s="177"/>
      <c r="G71" s="178">
        <f t="shared" si="21"/>
        <v>0</v>
      </c>
      <c r="H71" s="159"/>
      <c r="I71" s="158">
        <f t="shared" si="22"/>
        <v>0</v>
      </c>
      <c r="J71" s="159"/>
      <c r="K71" s="158">
        <f t="shared" si="23"/>
        <v>0</v>
      </c>
      <c r="L71" s="158">
        <v>21</v>
      </c>
      <c r="M71" s="158">
        <f t="shared" si="24"/>
        <v>0</v>
      </c>
      <c r="N71" s="158">
        <v>0</v>
      </c>
      <c r="O71" s="158">
        <f t="shared" si="25"/>
        <v>0</v>
      </c>
      <c r="P71" s="158">
        <v>5.8300000000000001E-3</v>
      </c>
      <c r="Q71" s="158">
        <f t="shared" si="26"/>
        <v>0.79</v>
      </c>
      <c r="R71" s="158"/>
      <c r="S71" s="158" t="s">
        <v>106</v>
      </c>
      <c r="T71" s="158" t="s">
        <v>106</v>
      </c>
      <c r="U71" s="158">
        <v>9.1999999999999998E-2</v>
      </c>
      <c r="V71" s="158">
        <f t="shared" si="27"/>
        <v>12.51</v>
      </c>
      <c r="W71" s="158"/>
      <c r="X71" s="158" t="s">
        <v>107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108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73">
        <v>56</v>
      </c>
      <c r="B72" s="174" t="s">
        <v>229</v>
      </c>
      <c r="C72" s="182" t="s">
        <v>230</v>
      </c>
      <c r="D72" s="175" t="s">
        <v>139</v>
      </c>
      <c r="E72" s="176">
        <v>162</v>
      </c>
      <c r="F72" s="177"/>
      <c r="G72" s="178">
        <f t="shared" si="21"/>
        <v>0</v>
      </c>
      <c r="H72" s="159"/>
      <c r="I72" s="158">
        <f t="shared" si="22"/>
        <v>0</v>
      </c>
      <c r="J72" s="159"/>
      <c r="K72" s="158">
        <f t="shared" si="23"/>
        <v>0</v>
      </c>
      <c r="L72" s="158">
        <v>21</v>
      </c>
      <c r="M72" s="158">
        <f t="shared" si="24"/>
        <v>0</v>
      </c>
      <c r="N72" s="158">
        <v>0</v>
      </c>
      <c r="O72" s="158">
        <f t="shared" si="25"/>
        <v>0</v>
      </c>
      <c r="P72" s="158">
        <v>7.4200000000000004E-3</v>
      </c>
      <c r="Q72" s="158">
        <f t="shared" si="26"/>
        <v>1.2</v>
      </c>
      <c r="R72" s="158"/>
      <c r="S72" s="158" t="s">
        <v>106</v>
      </c>
      <c r="T72" s="158" t="s">
        <v>106</v>
      </c>
      <c r="U72" s="158">
        <v>0.115</v>
      </c>
      <c r="V72" s="158">
        <f t="shared" si="27"/>
        <v>18.63</v>
      </c>
      <c r="W72" s="158"/>
      <c r="X72" s="158" t="s">
        <v>107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108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73">
        <v>57</v>
      </c>
      <c r="B73" s="174" t="s">
        <v>231</v>
      </c>
      <c r="C73" s="182" t="s">
        <v>232</v>
      </c>
      <c r="D73" s="175" t="s">
        <v>139</v>
      </c>
      <c r="E73" s="176">
        <v>214.3</v>
      </c>
      <c r="F73" s="177"/>
      <c r="G73" s="178">
        <f t="shared" si="21"/>
        <v>0</v>
      </c>
      <c r="H73" s="159"/>
      <c r="I73" s="158">
        <f t="shared" si="22"/>
        <v>0</v>
      </c>
      <c r="J73" s="159"/>
      <c r="K73" s="158">
        <f t="shared" si="23"/>
        <v>0</v>
      </c>
      <c r="L73" s="158">
        <v>21</v>
      </c>
      <c r="M73" s="158">
        <f t="shared" si="24"/>
        <v>0</v>
      </c>
      <c r="N73" s="158">
        <v>0</v>
      </c>
      <c r="O73" s="158">
        <f t="shared" si="25"/>
        <v>0</v>
      </c>
      <c r="P73" s="158">
        <v>4.9100000000000003E-3</v>
      </c>
      <c r="Q73" s="158">
        <f t="shared" si="26"/>
        <v>1.05</v>
      </c>
      <c r="R73" s="158"/>
      <c r="S73" s="158" t="s">
        <v>106</v>
      </c>
      <c r="T73" s="158" t="s">
        <v>106</v>
      </c>
      <c r="U73" s="158">
        <v>0.115</v>
      </c>
      <c r="V73" s="158">
        <f t="shared" si="27"/>
        <v>24.64</v>
      </c>
      <c r="W73" s="158"/>
      <c r="X73" s="158" t="s">
        <v>107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108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73">
        <v>58</v>
      </c>
      <c r="B74" s="174" t="s">
        <v>233</v>
      </c>
      <c r="C74" s="182" t="s">
        <v>234</v>
      </c>
      <c r="D74" s="175" t="s">
        <v>157</v>
      </c>
      <c r="E74" s="176">
        <v>4</v>
      </c>
      <c r="F74" s="177"/>
      <c r="G74" s="178">
        <f t="shared" si="21"/>
        <v>0</v>
      </c>
      <c r="H74" s="159"/>
      <c r="I74" s="158">
        <f t="shared" si="22"/>
        <v>0</v>
      </c>
      <c r="J74" s="159"/>
      <c r="K74" s="158">
        <f t="shared" si="23"/>
        <v>0</v>
      </c>
      <c r="L74" s="158">
        <v>21</v>
      </c>
      <c r="M74" s="158">
        <f t="shared" si="24"/>
        <v>0</v>
      </c>
      <c r="N74" s="158">
        <v>1.1100000000000001E-3</v>
      </c>
      <c r="O74" s="158">
        <f t="shared" si="25"/>
        <v>0</v>
      </c>
      <c r="P74" s="158">
        <v>0</v>
      </c>
      <c r="Q74" s="158">
        <f t="shared" si="26"/>
        <v>0</v>
      </c>
      <c r="R74" s="158"/>
      <c r="S74" s="158" t="s">
        <v>106</v>
      </c>
      <c r="T74" s="158" t="s">
        <v>106</v>
      </c>
      <c r="U74" s="158">
        <v>0.67505000000000004</v>
      </c>
      <c r="V74" s="158">
        <f t="shared" si="27"/>
        <v>2.7</v>
      </c>
      <c r="W74" s="158"/>
      <c r="X74" s="158" t="s">
        <v>107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108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73">
        <v>59</v>
      </c>
      <c r="B75" s="174" t="s">
        <v>235</v>
      </c>
      <c r="C75" s="182" t="s">
        <v>236</v>
      </c>
      <c r="D75" s="175" t="s">
        <v>157</v>
      </c>
      <c r="E75" s="176">
        <v>35</v>
      </c>
      <c r="F75" s="177"/>
      <c r="G75" s="178">
        <f t="shared" si="21"/>
        <v>0</v>
      </c>
      <c r="H75" s="159"/>
      <c r="I75" s="158">
        <f t="shared" si="22"/>
        <v>0</v>
      </c>
      <c r="J75" s="159"/>
      <c r="K75" s="158">
        <f t="shared" si="23"/>
        <v>0</v>
      </c>
      <c r="L75" s="158">
        <v>21</v>
      </c>
      <c r="M75" s="158">
        <f t="shared" si="24"/>
        <v>0</v>
      </c>
      <c r="N75" s="158">
        <v>0</v>
      </c>
      <c r="O75" s="158">
        <f t="shared" si="25"/>
        <v>0</v>
      </c>
      <c r="P75" s="158">
        <v>3.0300000000000001E-3</v>
      </c>
      <c r="Q75" s="158">
        <f t="shared" si="26"/>
        <v>0.11</v>
      </c>
      <c r="R75" s="158"/>
      <c r="S75" s="158" t="s">
        <v>106</v>
      </c>
      <c r="T75" s="158" t="s">
        <v>106</v>
      </c>
      <c r="U75" s="158">
        <v>0.08</v>
      </c>
      <c r="V75" s="158">
        <f t="shared" si="27"/>
        <v>2.8</v>
      </c>
      <c r="W75" s="158"/>
      <c r="X75" s="158" t="s">
        <v>107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108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73">
        <v>60</v>
      </c>
      <c r="B76" s="174" t="s">
        <v>237</v>
      </c>
      <c r="C76" s="182" t="s">
        <v>238</v>
      </c>
      <c r="D76" s="175" t="s">
        <v>139</v>
      </c>
      <c r="E76" s="176">
        <v>284.3</v>
      </c>
      <c r="F76" s="177"/>
      <c r="G76" s="178">
        <f t="shared" si="21"/>
        <v>0</v>
      </c>
      <c r="H76" s="159"/>
      <c r="I76" s="158">
        <f t="shared" si="22"/>
        <v>0</v>
      </c>
      <c r="J76" s="159"/>
      <c r="K76" s="158">
        <f t="shared" si="23"/>
        <v>0</v>
      </c>
      <c r="L76" s="158">
        <v>21</v>
      </c>
      <c r="M76" s="158">
        <f t="shared" si="24"/>
        <v>0</v>
      </c>
      <c r="N76" s="158">
        <v>0</v>
      </c>
      <c r="O76" s="158">
        <f t="shared" si="25"/>
        <v>0</v>
      </c>
      <c r="P76" s="158">
        <v>2.3E-3</v>
      </c>
      <c r="Q76" s="158">
        <f t="shared" si="26"/>
        <v>0.65</v>
      </c>
      <c r="R76" s="158"/>
      <c r="S76" s="158" t="s">
        <v>106</v>
      </c>
      <c r="T76" s="158" t="s">
        <v>106</v>
      </c>
      <c r="U76" s="158">
        <v>0.1</v>
      </c>
      <c r="V76" s="158">
        <f t="shared" si="27"/>
        <v>28.43</v>
      </c>
      <c r="W76" s="158"/>
      <c r="X76" s="158" t="s">
        <v>107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108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73">
        <v>61</v>
      </c>
      <c r="B77" s="174" t="s">
        <v>239</v>
      </c>
      <c r="C77" s="182" t="s">
        <v>240</v>
      </c>
      <c r="D77" s="175" t="s">
        <v>139</v>
      </c>
      <c r="E77" s="176">
        <v>6</v>
      </c>
      <c r="F77" s="177"/>
      <c r="G77" s="178">
        <f t="shared" si="21"/>
        <v>0</v>
      </c>
      <c r="H77" s="159"/>
      <c r="I77" s="158">
        <f t="shared" si="22"/>
        <v>0</v>
      </c>
      <c r="J77" s="159"/>
      <c r="K77" s="158">
        <f t="shared" si="23"/>
        <v>0</v>
      </c>
      <c r="L77" s="158">
        <v>21</v>
      </c>
      <c r="M77" s="158">
        <f t="shared" si="24"/>
        <v>0</v>
      </c>
      <c r="N77" s="158">
        <v>3.0999999999999999E-3</v>
      </c>
      <c r="O77" s="158">
        <f t="shared" si="25"/>
        <v>0.02</v>
      </c>
      <c r="P77" s="158">
        <v>0</v>
      </c>
      <c r="Q77" s="158">
        <f t="shared" si="26"/>
        <v>0</v>
      </c>
      <c r="R77" s="158"/>
      <c r="S77" s="158" t="s">
        <v>106</v>
      </c>
      <c r="T77" s="158" t="s">
        <v>106</v>
      </c>
      <c r="U77" s="158">
        <v>0.59</v>
      </c>
      <c r="V77" s="158">
        <f t="shared" si="27"/>
        <v>3.54</v>
      </c>
      <c r="W77" s="158"/>
      <c r="X77" s="158" t="s">
        <v>107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108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73">
        <v>62</v>
      </c>
      <c r="B78" s="174" t="s">
        <v>241</v>
      </c>
      <c r="C78" s="182" t="s">
        <v>242</v>
      </c>
      <c r="D78" s="175" t="s">
        <v>139</v>
      </c>
      <c r="E78" s="176">
        <v>6</v>
      </c>
      <c r="F78" s="177"/>
      <c r="G78" s="178">
        <f t="shared" si="21"/>
        <v>0</v>
      </c>
      <c r="H78" s="159"/>
      <c r="I78" s="158">
        <f t="shared" si="22"/>
        <v>0</v>
      </c>
      <c r="J78" s="159"/>
      <c r="K78" s="158">
        <f t="shared" si="23"/>
        <v>0</v>
      </c>
      <c r="L78" s="158">
        <v>21</v>
      </c>
      <c r="M78" s="158">
        <f t="shared" si="24"/>
        <v>0</v>
      </c>
      <c r="N78" s="158">
        <v>0</v>
      </c>
      <c r="O78" s="158">
        <f t="shared" si="25"/>
        <v>0</v>
      </c>
      <c r="P78" s="158">
        <v>2.8500000000000001E-3</v>
      </c>
      <c r="Q78" s="158">
        <f t="shared" si="26"/>
        <v>0.02</v>
      </c>
      <c r="R78" s="158"/>
      <c r="S78" s="158" t="s">
        <v>106</v>
      </c>
      <c r="T78" s="158" t="s">
        <v>106</v>
      </c>
      <c r="U78" s="158">
        <v>7.0000000000000007E-2</v>
      </c>
      <c r="V78" s="158">
        <f t="shared" si="27"/>
        <v>0.42</v>
      </c>
      <c r="W78" s="158"/>
      <c r="X78" s="158" t="s">
        <v>107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108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67">
        <v>63</v>
      </c>
      <c r="B79" s="168" t="s">
        <v>243</v>
      </c>
      <c r="C79" s="183" t="s">
        <v>244</v>
      </c>
      <c r="D79" s="169" t="s">
        <v>157</v>
      </c>
      <c r="E79" s="170">
        <v>4</v>
      </c>
      <c r="F79" s="171"/>
      <c r="G79" s="172">
        <f t="shared" si="21"/>
        <v>0</v>
      </c>
      <c r="H79" s="159"/>
      <c r="I79" s="158">
        <f t="shared" si="22"/>
        <v>0</v>
      </c>
      <c r="J79" s="159"/>
      <c r="K79" s="158">
        <f t="shared" si="23"/>
        <v>0</v>
      </c>
      <c r="L79" s="158">
        <v>21</v>
      </c>
      <c r="M79" s="158">
        <f t="shared" si="24"/>
        <v>0</v>
      </c>
      <c r="N79" s="158">
        <v>2.2200000000000002E-3</v>
      </c>
      <c r="O79" s="158">
        <f t="shared" si="25"/>
        <v>0.01</v>
      </c>
      <c r="P79" s="158">
        <v>0</v>
      </c>
      <c r="Q79" s="158">
        <f t="shared" si="26"/>
        <v>0</v>
      </c>
      <c r="R79" s="158"/>
      <c r="S79" s="158" t="s">
        <v>106</v>
      </c>
      <c r="T79" s="158" t="s">
        <v>106</v>
      </c>
      <c r="U79" s="158">
        <v>1.0900000000000001</v>
      </c>
      <c r="V79" s="158">
        <f t="shared" si="27"/>
        <v>4.3600000000000003</v>
      </c>
      <c r="W79" s="158"/>
      <c r="X79" s="158" t="s">
        <v>107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108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55">
        <v>64</v>
      </c>
      <c r="B80" s="156" t="s">
        <v>245</v>
      </c>
      <c r="C80" s="184" t="s">
        <v>246</v>
      </c>
      <c r="D80" s="157" t="s">
        <v>0</v>
      </c>
      <c r="E80" s="179"/>
      <c r="F80" s="159"/>
      <c r="G80" s="158">
        <f t="shared" si="21"/>
        <v>0</v>
      </c>
      <c r="H80" s="159"/>
      <c r="I80" s="158">
        <f t="shared" si="22"/>
        <v>0</v>
      </c>
      <c r="J80" s="159"/>
      <c r="K80" s="158">
        <f t="shared" si="23"/>
        <v>0</v>
      </c>
      <c r="L80" s="158">
        <v>21</v>
      </c>
      <c r="M80" s="158">
        <f t="shared" si="24"/>
        <v>0</v>
      </c>
      <c r="N80" s="158">
        <v>0</v>
      </c>
      <c r="O80" s="158">
        <f t="shared" si="25"/>
        <v>0</v>
      </c>
      <c r="P80" s="158">
        <v>0</v>
      </c>
      <c r="Q80" s="158">
        <f t="shared" si="26"/>
        <v>0</v>
      </c>
      <c r="R80" s="158"/>
      <c r="S80" s="158" t="s">
        <v>106</v>
      </c>
      <c r="T80" s="158" t="s">
        <v>106</v>
      </c>
      <c r="U80" s="158">
        <v>0</v>
      </c>
      <c r="V80" s="158">
        <f t="shared" si="27"/>
        <v>0</v>
      </c>
      <c r="W80" s="158"/>
      <c r="X80" s="158" t="s">
        <v>135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136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73">
        <v>65</v>
      </c>
      <c r="B81" s="174" t="s">
        <v>247</v>
      </c>
      <c r="C81" s="182" t="s">
        <v>248</v>
      </c>
      <c r="D81" s="175" t="s">
        <v>249</v>
      </c>
      <c r="E81" s="176">
        <v>1</v>
      </c>
      <c r="F81" s="177"/>
      <c r="G81" s="178">
        <f t="shared" si="21"/>
        <v>0</v>
      </c>
      <c r="H81" s="159"/>
      <c r="I81" s="158">
        <f t="shared" si="22"/>
        <v>0</v>
      </c>
      <c r="J81" s="159"/>
      <c r="K81" s="158">
        <f t="shared" si="23"/>
        <v>0</v>
      </c>
      <c r="L81" s="158">
        <v>21</v>
      </c>
      <c r="M81" s="158">
        <f t="shared" si="24"/>
        <v>0</v>
      </c>
      <c r="N81" s="158">
        <v>0</v>
      </c>
      <c r="O81" s="158">
        <f t="shared" si="25"/>
        <v>0</v>
      </c>
      <c r="P81" s="158">
        <v>0</v>
      </c>
      <c r="Q81" s="158">
        <f t="shared" si="26"/>
        <v>0</v>
      </c>
      <c r="R81" s="158"/>
      <c r="S81" s="158" t="s">
        <v>250</v>
      </c>
      <c r="T81" s="158" t="s">
        <v>140</v>
      </c>
      <c r="U81" s="158">
        <v>0</v>
      </c>
      <c r="V81" s="158">
        <f t="shared" si="27"/>
        <v>0</v>
      </c>
      <c r="W81" s="158"/>
      <c r="X81" s="158" t="s">
        <v>251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252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5">
      <c r="A82" s="161" t="s">
        <v>101</v>
      </c>
      <c r="B82" s="162" t="s">
        <v>67</v>
      </c>
      <c r="C82" s="181" t="s">
        <v>68</v>
      </c>
      <c r="D82" s="163"/>
      <c r="E82" s="164"/>
      <c r="F82" s="165"/>
      <c r="G82" s="166">
        <f>SUMIF(AG83:AG83,"&lt;&gt;NOR",G83:G83)</f>
        <v>0</v>
      </c>
      <c r="H82" s="160"/>
      <c r="I82" s="160">
        <f>SUM(I83:I83)</f>
        <v>0</v>
      </c>
      <c r="J82" s="160"/>
      <c r="K82" s="160">
        <f>SUM(K83:K83)</f>
        <v>0</v>
      </c>
      <c r="L82" s="160"/>
      <c r="M82" s="160">
        <f>SUM(M83:M83)</f>
        <v>0</v>
      </c>
      <c r="N82" s="160"/>
      <c r="O82" s="160">
        <f>SUM(O83:O83)</f>
        <v>0.01</v>
      </c>
      <c r="P82" s="160"/>
      <c r="Q82" s="160">
        <f>SUM(Q83:Q83)</f>
        <v>0</v>
      </c>
      <c r="R82" s="160"/>
      <c r="S82" s="160"/>
      <c r="T82" s="160"/>
      <c r="U82" s="160"/>
      <c r="V82" s="160">
        <f>SUM(V83:V83)</f>
        <v>2.1800000000000002</v>
      </c>
      <c r="W82" s="160"/>
      <c r="X82" s="160"/>
      <c r="AG82" t="s">
        <v>102</v>
      </c>
    </row>
    <row r="83" spans="1:60" ht="20.399999999999999" outlineLevel="1" x14ac:dyDescent="0.25">
      <c r="A83" s="173">
        <v>66</v>
      </c>
      <c r="B83" s="174" t="s">
        <v>253</v>
      </c>
      <c r="C83" s="182" t="s">
        <v>254</v>
      </c>
      <c r="D83" s="175" t="s">
        <v>157</v>
      </c>
      <c r="E83" s="176">
        <v>1</v>
      </c>
      <c r="F83" s="177"/>
      <c r="G83" s="178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8">
        <v>1.2500000000000001E-2</v>
      </c>
      <c r="O83" s="158">
        <f>ROUND(E83*N83,2)</f>
        <v>0.01</v>
      </c>
      <c r="P83" s="158">
        <v>0</v>
      </c>
      <c r="Q83" s="158">
        <f>ROUND(E83*P83,2)</f>
        <v>0</v>
      </c>
      <c r="R83" s="158"/>
      <c r="S83" s="158" t="s">
        <v>250</v>
      </c>
      <c r="T83" s="158" t="s">
        <v>140</v>
      </c>
      <c r="U83" s="158">
        <v>2.1800000000000002</v>
      </c>
      <c r="V83" s="158">
        <f>ROUND(E83*U83,2)</f>
        <v>2.1800000000000002</v>
      </c>
      <c r="W83" s="158"/>
      <c r="X83" s="158" t="s">
        <v>251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252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5">
      <c r="A84" s="161" t="s">
        <v>101</v>
      </c>
      <c r="B84" s="162" t="s">
        <v>69</v>
      </c>
      <c r="C84" s="181" t="s">
        <v>70</v>
      </c>
      <c r="D84" s="163"/>
      <c r="E84" s="164"/>
      <c r="F84" s="165"/>
      <c r="G84" s="166">
        <f>SUMIF(AG85:AG85,"&lt;&gt;NOR",G85:G85)</f>
        <v>0</v>
      </c>
      <c r="H84" s="160"/>
      <c r="I84" s="160">
        <f>SUM(I85:I85)</f>
        <v>0</v>
      </c>
      <c r="J84" s="160"/>
      <c r="K84" s="160">
        <f>SUM(K85:K85)</f>
        <v>0</v>
      </c>
      <c r="L84" s="160"/>
      <c r="M84" s="160">
        <f>SUM(M85:M85)</f>
        <v>0</v>
      </c>
      <c r="N84" s="160"/>
      <c r="O84" s="160">
        <f>SUM(O85:O85)</f>
        <v>0.3</v>
      </c>
      <c r="P84" s="160"/>
      <c r="Q84" s="160">
        <f>SUM(Q85:Q85)</f>
        <v>0</v>
      </c>
      <c r="R84" s="160"/>
      <c r="S84" s="160"/>
      <c r="T84" s="160"/>
      <c r="U84" s="160"/>
      <c r="V84" s="160">
        <f>SUM(V85:V85)</f>
        <v>169.69</v>
      </c>
      <c r="W84" s="160"/>
      <c r="X84" s="160"/>
      <c r="AG84" t="s">
        <v>102</v>
      </c>
    </row>
    <row r="85" spans="1:60" outlineLevel="1" x14ac:dyDescent="0.25">
      <c r="A85" s="173">
        <v>67</v>
      </c>
      <c r="B85" s="174" t="s">
        <v>255</v>
      </c>
      <c r="C85" s="182" t="s">
        <v>256</v>
      </c>
      <c r="D85" s="175" t="s">
        <v>257</v>
      </c>
      <c r="E85" s="176">
        <v>1</v>
      </c>
      <c r="F85" s="177"/>
      <c r="G85" s="178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8">
        <v>0.29942999999999997</v>
      </c>
      <c r="O85" s="158">
        <f>ROUND(E85*N85,2)</f>
        <v>0.3</v>
      </c>
      <c r="P85" s="158">
        <v>0</v>
      </c>
      <c r="Q85" s="158">
        <f>ROUND(E85*P85,2)</f>
        <v>0</v>
      </c>
      <c r="R85" s="158"/>
      <c r="S85" s="158" t="s">
        <v>106</v>
      </c>
      <c r="T85" s="158" t="s">
        <v>106</v>
      </c>
      <c r="U85" s="158">
        <v>169.68644</v>
      </c>
      <c r="V85" s="158">
        <f>ROUND(E85*U85,2)</f>
        <v>169.69</v>
      </c>
      <c r="W85" s="158"/>
      <c r="X85" s="158" t="s">
        <v>258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259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5">
      <c r="A86" s="161" t="s">
        <v>101</v>
      </c>
      <c r="B86" s="162" t="s">
        <v>71</v>
      </c>
      <c r="C86" s="181" t="s">
        <v>72</v>
      </c>
      <c r="D86" s="163"/>
      <c r="E86" s="164"/>
      <c r="F86" s="165"/>
      <c r="G86" s="166">
        <f>SUMIF(AG87:AG94,"&lt;&gt;NOR",G87:G94)</f>
        <v>0</v>
      </c>
      <c r="H86" s="160"/>
      <c r="I86" s="160">
        <f>SUM(I87:I94)</f>
        <v>0</v>
      </c>
      <c r="J86" s="160"/>
      <c r="K86" s="160">
        <f>SUM(K87:K94)</f>
        <v>0</v>
      </c>
      <c r="L86" s="160"/>
      <c r="M86" s="160">
        <f>SUM(M87:M94)</f>
        <v>0</v>
      </c>
      <c r="N86" s="160"/>
      <c r="O86" s="160">
        <f>SUM(O87:O94)</f>
        <v>0</v>
      </c>
      <c r="P86" s="160"/>
      <c r="Q86" s="160">
        <f>SUM(Q87:Q94)</f>
        <v>0</v>
      </c>
      <c r="R86" s="160"/>
      <c r="S86" s="160"/>
      <c r="T86" s="160"/>
      <c r="U86" s="160"/>
      <c r="V86" s="160">
        <f>SUM(V87:V94)</f>
        <v>66.239999999999995</v>
      </c>
      <c r="W86" s="160"/>
      <c r="X86" s="160"/>
      <c r="AG86" t="s">
        <v>102</v>
      </c>
    </row>
    <row r="87" spans="1:60" outlineLevel="1" x14ac:dyDescent="0.25">
      <c r="A87" s="173">
        <v>68</v>
      </c>
      <c r="B87" s="174" t="s">
        <v>260</v>
      </c>
      <c r="C87" s="182" t="s">
        <v>261</v>
      </c>
      <c r="D87" s="175" t="s">
        <v>134</v>
      </c>
      <c r="E87" s="176">
        <v>15.00675</v>
      </c>
      <c r="F87" s="177"/>
      <c r="G87" s="178">
        <f t="shared" ref="G87:G94" si="28">ROUND(E87*F87,2)</f>
        <v>0</v>
      </c>
      <c r="H87" s="159"/>
      <c r="I87" s="158">
        <f t="shared" ref="I87:I94" si="29">ROUND(E87*H87,2)</f>
        <v>0</v>
      </c>
      <c r="J87" s="159"/>
      <c r="K87" s="158">
        <f t="shared" ref="K87:K94" si="30">ROUND(E87*J87,2)</f>
        <v>0</v>
      </c>
      <c r="L87" s="158">
        <v>21</v>
      </c>
      <c r="M87" s="158">
        <f t="shared" ref="M87:M94" si="31">G87*(1+L87/100)</f>
        <v>0</v>
      </c>
      <c r="N87" s="158">
        <v>0</v>
      </c>
      <c r="O87" s="158">
        <f t="shared" ref="O87:O94" si="32">ROUND(E87*N87,2)</f>
        <v>0</v>
      </c>
      <c r="P87" s="158">
        <v>0</v>
      </c>
      <c r="Q87" s="158">
        <f t="shared" ref="Q87:Q94" si="33">ROUND(E87*P87,2)</f>
        <v>0</v>
      </c>
      <c r="R87" s="158"/>
      <c r="S87" s="158" t="s">
        <v>106</v>
      </c>
      <c r="T87" s="158" t="s">
        <v>106</v>
      </c>
      <c r="U87" s="158">
        <v>0</v>
      </c>
      <c r="V87" s="158">
        <f t="shared" ref="V87:V94" si="34">ROUND(E87*U87,2)</f>
        <v>0</v>
      </c>
      <c r="W87" s="158"/>
      <c r="X87" s="158" t="s">
        <v>262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263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73">
        <v>69</v>
      </c>
      <c r="B88" s="174" t="s">
        <v>264</v>
      </c>
      <c r="C88" s="182" t="s">
        <v>265</v>
      </c>
      <c r="D88" s="175" t="s">
        <v>134</v>
      </c>
      <c r="E88" s="176">
        <v>15.00675</v>
      </c>
      <c r="F88" s="177"/>
      <c r="G88" s="178">
        <f t="shared" si="28"/>
        <v>0</v>
      </c>
      <c r="H88" s="159"/>
      <c r="I88" s="158">
        <f t="shared" si="29"/>
        <v>0</v>
      </c>
      <c r="J88" s="159"/>
      <c r="K88" s="158">
        <f t="shared" si="30"/>
        <v>0</v>
      </c>
      <c r="L88" s="158">
        <v>21</v>
      </c>
      <c r="M88" s="158">
        <f t="shared" si="31"/>
        <v>0</v>
      </c>
      <c r="N88" s="158">
        <v>0</v>
      </c>
      <c r="O88" s="158">
        <f t="shared" si="32"/>
        <v>0</v>
      </c>
      <c r="P88" s="158">
        <v>0</v>
      </c>
      <c r="Q88" s="158">
        <f t="shared" si="33"/>
        <v>0</v>
      </c>
      <c r="R88" s="158"/>
      <c r="S88" s="158" t="s">
        <v>106</v>
      </c>
      <c r="T88" s="158" t="s">
        <v>106</v>
      </c>
      <c r="U88" s="158">
        <v>0.93300000000000005</v>
      </c>
      <c r="V88" s="158">
        <f t="shared" si="34"/>
        <v>14</v>
      </c>
      <c r="W88" s="158"/>
      <c r="X88" s="158" t="s">
        <v>262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263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5">
      <c r="A89" s="173">
        <v>70</v>
      </c>
      <c r="B89" s="174" t="s">
        <v>266</v>
      </c>
      <c r="C89" s="182" t="s">
        <v>267</v>
      </c>
      <c r="D89" s="175" t="s">
        <v>134</v>
      </c>
      <c r="E89" s="176">
        <v>45.020249999999997</v>
      </c>
      <c r="F89" s="177"/>
      <c r="G89" s="178">
        <f t="shared" si="28"/>
        <v>0</v>
      </c>
      <c r="H89" s="159"/>
      <c r="I89" s="158">
        <f t="shared" si="29"/>
        <v>0</v>
      </c>
      <c r="J89" s="159"/>
      <c r="K89" s="158">
        <f t="shared" si="30"/>
        <v>0</v>
      </c>
      <c r="L89" s="158">
        <v>21</v>
      </c>
      <c r="M89" s="158">
        <f t="shared" si="31"/>
        <v>0</v>
      </c>
      <c r="N89" s="158">
        <v>0</v>
      </c>
      <c r="O89" s="158">
        <f t="shared" si="32"/>
        <v>0</v>
      </c>
      <c r="P89" s="158">
        <v>0</v>
      </c>
      <c r="Q89" s="158">
        <f t="shared" si="33"/>
        <v>0</v>
      </c>
      <c r="R89" s="158"/>
      <c r="S89" s="158" t="s">
        <v>106</v>
      </c>
      <c r="T89" s="158" t="s">
        <v>106</v>
      </c>
      <c r="U89" s="158">
        <v>0.65</v>
      </c>
      <c r="V89" s="158">
        <f t="shared" si="34"/>
        <v>29.26</v>
      </c>
      <c r="W89" s="158"/>
      <c r="X89" s="158" t="s">
        <v>262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263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73">
        <v>71</v>
      </c>
      <c r="B90" s="174" t="s">
        <v>268</v>
      </c>
      <c r="C90" s="182" t="s">
        <v>269</v>
      </c>
      <c r="D90" s="175" t="s">
        <v>134</v>
      </c>
      <c r="E90" s="176">
        <v>15.00675</v>
      </c>
      <c r="F90" s="177"/>
      <c r="G90" s="178">
        <f t="shared" si="28"/>
        <v>0</v>
      </c>
      <c r="H90" s="159"/>
      <c r="I90" s="158">
        <f t="shared" si="29"/>
        <v>0</v>
      </c>
      <c r="J90" s="159"/>
      <c r="K90" s="158">
        <f t="shared" si="30"/>
        <v>0</v>
      </c>
      <c r="L90" s="158">
        <v>21</v>
      </c>
      <c r="M90" s="158">
        <f t="shared" si="31"/>
        <v>0</v>
      </c>
      <c r="N90" s="158">
        <v>0</v>
      </c>
      <c r="O90" s="158">
        <f t="shared" si="32"/>
        <v>0</v>
      </c>
      <c r="P90" s="158">
        <v>0</v>
      </c>
      <c r="Q90" s="158">
        <f t="shared" si="33"/>
        <v>0</v>
      </c>
      <c r="R90" s="158"/>
      <c r="S90" s="158" t="s">
        <v>106</v>
      </c>
      <c r="T90" s="158" t="s">
        <v>106</v>
      </c>
      <c r="U90" s="158">
        <v>0.49</v>
      </c>
      <c r="V90" s="158">
        <f t="shared" si="34"/>
        <v>7.35</v>
      </c>
      <c r="W90" s="158"/>
      <c r="X90" s="158" t="s">
        <v>262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263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73">
        <v>72</v>
      </c>
      <c r="B91" s="174" t="s">
        <v>270</v>
      </c>
      <c r="C91" s="182" t="s">
        <v>271</v>
      </c>
      <c r="D91" s="175" t="s">
        <v>134</v>
      </c>
      <c r="E91" s="176">
        <v>450.20247000000001</v>
      </c>
      <c r="F91" s="177"/>
      <c r="G91" s="178">
        <f t="shared" si="28"/>
        <v>0</v>
      </c>
      <c r="H91" s="159"/>
      <c r="I91" s="158">
        <f t="shared" si="29"/>
        <v>0</v>
      </c>
      <c r="J91" s="159"/>
      <c r="K91" s="158">
        <f t="shared" si="30"/>
        <v>0</v>
      </c>
      <c r="L91" s="158">
        <v>21</v>
      </c>
      <c r="M91" s="158">
        <f t="shared" si="31"/>
        <v>0</v>
      </c>
      <c r="N91" s="158">
        <v>0</v>
      </c>
      <c r="O91" s="158">
        <f t="shared" si="32"/>
        <v>0</v>
      </c>
      <c r="P91" s="158">
        <v>0</v>
      </c>
      <c r="Q91" s="158">
        <f t="shared" si="33"/>
        <v>0</v>
      </c>
      <c r="R91" s="158"/>
      <c r="S91" s="158" t="s">
        <v>106</v>
      </c>
      <c r="T91" s="158" t="s">
        <v>106</v>
      </c>
      <c r="U91" s="158">
        <v>0</v>
      </c>
      <c r="V91" s="158">
        <f t="shared" si="34"/>
        <v>0</v>
      </c>
      <c r="W91" s="158"/>
      <c r="X91" s="158" t="s">
        <v>262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263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73">
        <v>73</v>
      </c>
      <c r="B92" s="174" t="s">
        <v>272</v>
      </c>
      <c r="C92" s="182" t="s">
        <v>273</v>
      </c>
      <c r="D92" s="175" t="s">
        <v>134</v>
      </c>
      <c r="E92" s="176">
        <v>15.00675</v>
      </c>
      <c r="F92" s="177"/>
      <c r="G92" s="178">
        <f t="shared" si="28"/>
        <v>0</v>
      </c>
      <c r="H92" s="159"/>
      <c r="I92" s="158">
        <f t="shared" si="29"/>
        <v>0</v>
      </c>
      <c r="J92" s="159"/>
      <c r="K92" s="158">
        <f t="shared" si="30"/>
        <v>0</v>
      </c>
      <c r="L92" s="158">
        <v>21</v>
      </c>
      <c r="M92" s="158">
        <f t="shared" si="31"/>
        <v>0</v>
      </c>
      <c r="N92" s="158">
        <v>0</v>
      </c>
      <c r="O92" s="158">
        <f t="shared" si="32"/>
        <v>0</v>
      </c>
      <c r="P92" s="158">
        <v>0</v>
      </c>
      <c r="Q92" s="158">
        <f t="shared" si="33"/>
        <v>0</v>
      </c>
      <c r="R92" s="158"/>
      <c r="S92" s="158" t="s">
        <v>106</v>
      </c>
      <c r="T92" s="158" t="s">
        <v>106</v>
      </c>
      <c r="U92" s="158">
        <v>0.94199999999999995</v>
      </c>
      <c r="V92" s="158">
        <f t="shared" si="34"/>
        <v>14.14</v>
      </c>
      <c r="W92" s="158"/>
      <c r="X92" s="158" t="s">
        <v>262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263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73">
        <v>74</v>
      </c>
      <c r="B93" s="174" t="s">
        <v>274</v>
      </c>
      <c r="C93" s="182" t="s">
        <v>275</v>
      </c>
      <c r="D93" s="175" t="s">
        <v>134</v>
      </c>
      <c r="E93" s="176">
        <v>15.00675</v>
      </c>
      <c r="F93" s="177"/>
      <c r="G93" s="178">
        <f t="shared" si="28"/>
        <v>0</v>
      </c>
      <c r="H93" s="159"/>
      <c r="I93" s="158">
        <f t="shared" si="29"/>
        <v>0</v>
      </c>
      <c r="J93" s="159"/>
      <c r="K93" s="158">
        <f t="shared" si="30"/>
        <v>0</v>
      </c>
      <c r="L93" s="158">
        <v>21</v>
      </c>
      <c r="M93" s="158">
        <f t="shared" si="31"/>
        <v>0</v>
      </c>
      <c r="N93" s="158">
        <v>0</v>
      </c>
      <c r="O93" s="158">
        <f t="shared" si="32"/>
        <v>0</v>
      </c>
      <c r="P93" s="158">
        <v>0</v>
      </c>
      <c r="Q93" s="158">
        <f t="shared" si="33"/>
        <v>0</v>
      </c>
      <c r="R93" s="158"/>
      <c r="S93" s="158" t="s">
        <v>106</v>
      </c>
      <c r="T93" s="158" t="s">
        <v>106</v>
      </c>
      <c r="U93" s="158">
        <v>9.9000000000000005E-2</v>
      </c>
      <c r="V93" s="158">
        <f t="shared" si="34"/>
        <v>1.49</v>
      </c>
      <c r="W93" s="158"/>
      <c r="X93" s="158" t="s">
        <v>262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263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73">
        <v>75</v>
      </c>
      <c r="B94" s="174" t="s">
        <v>276</v>
      </c>
      <c r="C94" s="182" t="s">
        <v>277</v>
      </c>
      <c r="D94" s="175" t="s">
        <v>134</v>
      </c>
      <c r="E94" s="176">
        <v>15.00675</v>
      </c>
      <c r="F94" s="177"/>
      <c r="G94" s="178">
        <f t="shared" si="28"/>
        <v>0</v>
      </c>
      <c r="H94" s="159"/>
      <c r="I94" s="158">
        <f t="shared" si="29"/>
        <v>0</v>
      </c>
      <c r="J94" s="159"/>
      <c r="K94" s="158">
        <f t="shared" si="30"/>
        <v>0</v>
      </c>
      <c r="L94" s="158">
        <v>21</v>
      </c>
      <c r="M94" s="158">
        <f t="shared" si="31"/>
        <v>0</v>
      </c>
      <c r="N94" s="158">
        <v>0</v>
      </c>
      <c r="O94" s="158">
        <f t="shared" si="32"/>
        <v>0</v>
      </c>
      <c r="P94" s="158">
        <v>0</v>
      </c>
      <c r="Q94" s="158">
        <f t="shared" si="33"/>
        <v>0</v>
      </c>
      <c r="R94" s="158"/>
      <c r="S94" s="158" t="s">
        <v>106</v>
      </c>
      <c r="T94" s="158" t="s">
        <v>106</v>
      </c>
      <c r="U94" s="158">
        <v>0</v>
      </c>
      <c r="V94" s="158">
        <f t="shared" si="34"/>
        <v>0</v>
      </c>
      <c r="W94" s="158"/>
      <c r="X94" s="158" t="s">
        <v>262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263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5">
      <c r="A95" s="161" t="s">
        <v>101</v>
      </c>
      <c r="B95" s="162" t="s">
        <v>74</v>
      </c>
      <c r="C95" s="181" t="s">
        <v>27</v>
      </c>
      <c r="D95" s="163"/>
      <c r="E95" s="164"/>
      <c r="F95" s="165"/>
      <c r="G95" s="166">
        <f>SUMIF(AG96:AG96,"&lt;&gt;NOR",G96:G96)</f>
        <v>0</v>
      </c>
      <c r="H95" s="160"/>
      <c r="I95" s="160">
        <f>SUM(I96:I96)</f>
        <v>0</v>
      </c>
      <c r="J95" s="160"/>
      <c r="K95" s="160">
        <f>SUM(K96:K96)</f>
        <v>0</v>
      </c>
      <c r="L95" s="160"/>
      <c r="M95" s="160">
        <f>SUM(M96:M96)</f>
        <v>0</v>
      </c>
      <c r="N95" s="160"/>
      <c r="O95" s="160">
        <f>SUM(O96:O96)</f>
        <v>0</v>
      </c>
      <c r="P95" s="160"/>
      <c r="Q95" s="160">
        <f>SUM(Q96:Q96)</f>
        <v>0</v>
      </c>
      <c r="R95" s="160"/>
      <c r="S95" s="160"/>
      <c r="T95" s="160"/>
      <c r="U95" s="160"/>
      <c r="V95" s="160">
        <f>SUM(V96:V96)</f>
        <v>0</v>
      </c>
      <c r="W95" s="160"/>
      <c r="X95" s="160"/>
      <c r="AG95" t="s">
        <v>102</v>
      </c>
    </row>
    <row r="96" spans="1:60" outlineLevel="1" x14ac:dyDescent="0.25">
      <c r="A96" s="167">
        <v>76</v>
      </c>
      <c r="B96" s="168" t="s">
        <v>278</v>
      </c>
      <c r="C96" s="183" t="s">
        <v>279</v>
      </c>
      <c r="D96" s="169" t="s">
        <v>280</v>
      </c>
      <c r="E96" s="170">
        <v>1</v>
      </c>
      <c r="F96" s="171"/>
      <c r="G96" s="172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8">
        <v>0</v>
      </c>
      <c r="O96" s="158">
        <f>ROUND(E96*N96,2)</f>
        <v>0</v>
      </c>
      <c r="P96" s="158">
        <v>0</v>
      </c>
      <c r="Q96" s="158">
        <f>ROUND(E96*P96,2)</f>
        <v>0</v>
      </c>
      <c r="R96" s="158"/>
      <c r="S96" s="158" t="s">
        <v>106</v>
      </c>
      <c r="T96" s="158" t="s">
        <v>140</v>
      </c>
      <c r="U96" s="158">
        <v>0</v>
      </c>
      <c r="V96" s="158">
        <f>ROUND(E96*U96,2)</f>
        <v>0</v>
      </c>
      <c r="W96" s="158"/>
      <c r="X96" s="158" t="s">
        <v>251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281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33" x14ac:dyDescent="0.25">
      <c r="A97" s="3"/>
      <c r="B97" s="4"/>
      <c r="C97" s="185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v>15</v>
      </c>
      <c r="AF97">
        <v>21</v>
      </c>
      <c r="AG97" t="s">
        <v>88</v>
      </c>
    </row>
    <row r="98" spans="1:33" x14ac:dyDescent="0.25">
      <c r="A98" s="151"/>
      <c r="B98" s="152" t="s">
        <v>29</v>
      </c>
      <c r="C98" s="186"/>
      <c r="D98" s="153"/>
      <c r="E98" s="154"/>
      <c r="F98" s="154"/>
      <c r="G98" s="180">
        <f>G8+G10+G12+G20+G24+G26+G46+G52+G65+G82+G84+G86+G95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f>SUMIF(L7:L96,AE97,G7:G96)</f>
        <v>0</v>
      </c>
      <c r="AF98">
        <f>SUMIF(L7:L96,AF97,G7:G96)</f>
        <v>0</v>
      </c>
      <c r="AG98" t="s">
        <v>282</v>
      </c>
    </row>
    <row r="99" spans="1:33" x14ac:dyDescent="0.25">
      <c r="A99" s="3"/>
      <c r="B99" s="4"/>
      <c r="C99" s="185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5">
      <c r="A100" s="3"/>
      <c r="B100" s="4"/>
      <c r="C100" s="185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5">
      <c r="A101" s="251" t="s">
        <v>283</v>
      </c>
      <c r="B101" s="251"/>
      <c r="C101" s="252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 x14ac:dyDescent="0.25">
      <c r="A102" s="253"/>
      <c r="B102" s="254"/>
      <c r="C102" s="255"/>
      <c r="D102" s="254"/>
      <c r="E102" s="254"/>
      <c r="F102" s="254"/>
      <c r="G102" s="256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G102" t="s">
        <v>284</v>
      </c>
    </row>
    <row r="103" spans="1:33" x14ac:dyDescent="0.25">
      <c r="A103" s="257"/>
      <c r="B103" s="258"/>
      <c r="C103" s="259"/>
      <c r="D103" s="258"/>
      <c r="E103" s="258"/>
      <c r="F103" s="258"/>
      <c r="G103" s="260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3" x14ac:dyDescent="0.25">
      <c r="A104" s="257"/>
      <c r="B104" s="258"/>
      <c r="C104" s="259"/>
      <c r="D104" s="258"/>
      <c r="E104" s="258"/>
      <c r="F104" s="258"/>
      <c r="G104" s="260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33" x14ac:dyDescent="0.25">
      <c r="A105" s="257"/>
      <c r="B105" s="258"/>
      <c r="C105" s="259"/>
      <c r="D105" s="258"/>
      <c r="E105" s="258"/>
      <c r="F105" s="258"/>
      <c r="G105" s="260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33" x14ac:dyDescent="0.25">
      <c r="A106" s="261"/>
      <c r="B106" s="262"/>
      <c r="C106" s="263"/>
      <c r="D106" s="262"/>
      <c r="E106" s="262"/>
      <c r="F106" s="262"/>
      <c r="G106" s="264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33" x14ac:dyDescent="0.25">
      <c r="A107" s="3"/>
      <c r="B107" s="4"/>
      <c r="C107" s="185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33" x14ac:dyDescent="0.25">
      <c r="C108" s="187"/>
      <c r="D108" s="10"/>
      <c r="AG108" t="s">
        <v>285</v>
      </c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02:G106"/>
    <mergeCell ref="A1:G1"/>
    <mergeCell ref="C2:G2"/>
    <mergeCell ref="C3:G3"/>
    <mergeCell ref="C4:G4"/>
    <mergeCell ref="A101:C10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5008 5008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'5008 5008 Pol'!Názvy_tisku</vt:lpstr>
      <vt:lpstr>oadresa</vt:lpstr>
      <vt:lpstr>Stavba!Objednatel</vt:lpstr>
      <vt:lpstr>Stavba!Objekt</vt:lpstr>
      <vt:lpstr>'5008 5008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2019-03-19T12:27:02Z</cp:lastPrinted>
  <dcterms:created xsi:type="dcterms:W3CDTF">2009-04-08T07:15:50Z</dcterms:created>
  <dcterms:modified xsi:type="dcterms:W3CDTF">2020-12-18T08:28:33Z</dcterms:modified>
</cp:coreProperties>
</file>